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Stefan Hristov\Downloads\"/>
    </mc:Choice>
  </mc:AlternateContent>
  <xr:revisionPtr revIDLastSave="0" documentId="13_ncr:1_{9457A9AC-FC0E-4940-AC77-7D6538A3B115}" xr6:coauthVersionLast="47" xr6:coauthVersionMax="47" xr10:uidLastSave="{00000000-0000-0000-0000-000000000000}"/>
  <bookViews>
    <workbookView xWindow="-120" yWindow="-120" windowWidth="29040" windowHeight="15840" tabRatio="138" xr2:uid="{00000000-000D-0000-FFFF-FFFF00000000}"/>
  </bookViews>
  <sheets>
    <sheet name="Късно зел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I20" i="1"/>
  <c r="M46" i="1"/>
  <c r="N46" i="1" s="1"/>
  <c r="P46" i="1" s="1"/>
  <c r="M36" i="1"/>
  <c r="N36" i="1" s="1"/>
  <c r="P36" i="1" s="1"/>
  <c r="M37" i="1"/>
  <c r="N37" i="1" s="1"/>
  <c r="P37" i="1" s="1"/>
  <c r="M38" i="1"/>
  <c r="N38" i="1" s="1"/>
  <c r="P38" i="1" s="1"/>
  <c r="M39" i="1"/>
  <c r="N39" i="1" s="1"/>
  <c r="P39" i="1" s="1"/>
  <c r="M40" i="1"/>
  <c r="N40" i="1" s="1"/>
  <c r="P40" i="1" s="1"/>
  <c r="N20" i="1" l="1"/>
  <c r="P20" i="1" s="1"/>
  <c r="M43" i="1"/>
  <c r="N43" i="1" s="1"/>
  <c r="P43" i="1" s="1"/>
  <c r="M44" i="1"/>
  <c r="N44" i="1" s="1"/>
  <c r="P44" i="1" s="1"/>
  <c r="M50" i="1" l="1"/>
  <c r="M51" i="1"/>
  <c r="M52" i="1"/>
  <c r="M53" i="1"/>
  <c r="M45" i="1" l="1"/>
  <c r="N45" i="1" s="1"/>
  <c r="P45" i="1" s="1"/>
  <c r="M47" i="1"/>
  <c r="N47" i="1" s="1"/>
  <c r="P47" i="1" s="1"/>
  <c r="M48" i="1"/>
  <c r="N48" i="1" s="1"/>
  <c r="P48" i="1" s="1"/>
  <c r="M41" i="1" l="1"/>
  <c r="N41" i="1" l="1"/>
  <c r="P41" i="1" s="1"/>
  <c r="M18" i="1"/>
  <c r="I18" i="1"/>
  <c r="I19" i="1"/>
  <c r="M19" i="1"/>
  <c r="N19" i="1" l="1"/>
  <c r="P19" i="1" s="1"/>
  <c r="N18" i="1"/>
  <c r="P18" i="1" s="1"/>
  <c r="M16" i="1"/>
  <c r="M17" i="1"/>
  <c r="I16" i="1"/>
  <c r="I17" i="1"/>
  <c r="N17" i="1" l="1"/>
  <c r="P17" i="1" s="1"/>
  <c r="N16" i="1"/>
  <c r="P16" i="1" s="1"/>
  <c r="N55" i="1"/>
  <c r="P55" i="1" s="1"/>
  <c r="K49" i="1"/>
  <c r="G49" i="1"/>
  <c r="K30" i="1"/>
  <c r="G30" i="1"/>
  <c r="K25" i="1"/>
  <c r="K9" i="1"/>
  <c r="G25" i="1"/>
  <c r="G21" i="1"/>
  <c r="F49" i="1"/>
  <c r="F30" i="1"/>
  <c r="F25" i="1"/>
  <c r="F14" i="1"/>
  <c r="F21" i="1"/>
  <c r="H21" i="1"/>
  <c r="K14" i="1"/>
  <c r="G14" i="1"/>
  <c r="F9" i="1"/>
  <c r="G9" i="1"/>
  <c r="I52" i="1"/>
  <c r="N52" i="1" s="1"/>
  <c r="P52" i="1" s="1"/>
  <c r="M10" i="1"/>
  <c r="I11" i="1"/>
  <c r="I12" i="1"/>
  <c r="I13" i="1"/>
  <c r="I15" i="1"/>
  <c r="I22" i="1"/>
  <c r="I23" i="1"/>
  <c r="I24" i="1"/>
  <c r="I26" i="1"/>
  <c r="I27" i="1"/>
  <c r="I28" i="1"/>
  <c r="I29" i="1"/>
  <c r="I31" i="1"/>
  <c r="I32" i="1"/>
  <c r="I50" i="1"/>
  <c r="I51" i="1"/>
  <c r="N51" i="1" s="1"/>
  <c r="P51" i="1" s="1"/>
  <c r="I53" i="1"/>
  <c r="N53" i="1" s="1"/>
  <c r="P53" i="1" s="1"/>
  <c r="I10" i="1"/>
  <c r="M23" i="1"/>
  <c r="M24" i="1"/>
  <c r="M29" i="1"/>
  <c r="M28" i="1"/>
  <c r="M27" i="1"/>
  <c r="M26" i="1"/>
  <c r="M15" i="1"/>
  <c r="M11" i="1"/>
  <c r="M12" i="1"/>
  <c r="M13" i="1"/>
  <c r="M31" i="1"/>
  <c r="M32" i="1"/>
  <c r="M34" i="1"/>
  <c r="N34" i="1" s="1"/>
  <c r="P34" i="1" s="1"/>
  <c r="M35" i="1"/>
  <c r="N35" i="1" s="1"/>
  <c r="P35" i="1" s="1"/>
  <c r="M42" i="1"/>
  <c r="N42" i="1" s="1"/>
  <c r="P42" i="1" s="1"/>
  <c r="M33" i="1"/>
  <c r="N33" i="1" s="1"/>
  <c r="P33" i="1" s="1"/>
  <c r="N15" i="1" l="1"/>
  <c r="P15" i="1" s="1"/>
  <c r="P14" i="1" s="1"/>
  <c r="N26" i="1"/>
  <c r="P26" i="1" s="1"/>
  <c r="N12" i="1"/>
  <c r="P12" i="1" s="1"/>
  <c r="I14" i="1"/>
  <c r="N28" i="1"/>
  <c r="P28" i="1" s="1"/>
  <c r="N23" i="1"/>
  <c r="P23" i="1" s="1"/>
  <c r="F54" i="1"/>
  <c r="N13" i="1"/>
  <c r="P13" i="1" s="1"/>
  <c r="N50" i="1"/>
  <c r="P50" i="1" s="1"/>
  <c r="N11" i="1"/>
  <c r="P11" i="1" s="1"/>
  <c r="I21" i="1"/>
  <c r="N27" i="1"/>
  <c r="P27" i="1" s="1"/>
  <c r="I25" i="1"/>
  <c r="N32" i="1"/>
  <c r="P32" i="1" s="1"/>
  <c r="K21" i="1"/>
  <c r="N29" i="1"/>
  <c r="P29" i="1" s="1"/>
  <c r="N24" i="1"/>
  <c r="P24" i="1" s="1"/>
  <c r="I9" i="1"/>
  <c r="M14" i="1"/>
  <c r="I49" i="1"/>
  <c r="M30" i="1"/>
  <c r="I30" i="1"/>
  <c r="M9" i="1"/>
  <c r="M25" i="1"/>
  <c r="N10" i="1"/>
  <c r="N31" i="1"/>
  <c r="P31" i="1" s="1"/>
  <c r="M22" i="1"/>
  <c r="M49" i="1"/>
  <c r="N25" i="1" l="1"/>
  <c r="P30" i="1"/>
  <c r="N14" i="1"/>
  <c r="P49" i="1"/>
  <c r="P25" i="1"/>
  <c r="I54" i="1"/>
  <c r="N30" i="1"/>
  <c r="N9" i="1"/>
  <c r="P10" i="1"/>
  <c r="P9" i="1" s="1"/>
  <c r="N49" i="1"/>
  <c r="M21" i="1"/>
  <c r="N21" i="1" s="1"/>
  <c r="N22" i="1"/>
  <c r="P22" i="1" s="1"/>
  <c r="P21" i="1" s="1"/>
  <c r="N54" i="1" l="1"/>
  <c r="M54" i="1"/>
  <c r="P54" i="1" l="1"/>
  <c r="N56" i="1"/>
  <c r="N57" i="1" l="1"/>
  <c r="P56" i="1"/>
  <c r="P57" i="1" s="1"/>
</calcChain>
</file>

<file path=xl/sharedStrings.xml><?xml version="1.0" encoding="utf-8"?>
<sst xmlns="http://schemas.openxmlformats.org/spreadsheetml/2006/main" count="174" uniqueCount="99">
  <si>
    <t>декара</t>
  </si>
  <si>
    <t>№</t>
  </si>
  <si>
    <t xml:space="preserve">Период </t>
  </si>
  <si>
    <t>Брой /
Количество</t>
  </si>
  <si>
    <t>Цена на 
единица</t>
  </si>
  <si>
    <t>Стойност
лв</t>
  </si>
  <si>
    <t>Общи
разходи
лв</t>
  </si>
  <si>
    <t>Общи
Разходи
– лв</t>
  </si>
  <si>
    <t>I</t>
  </si>
  <si>
    <t>ОБРАБОТКА НА ПОЧВАТА</t>
  </si>
  <si>
    <t>II</t>
  </si>
  <si>
    <t>ТОРЕНЕ</t>
  </si>
  <si>
    <t>кг/дка</t>
  </si>
  <si>
    <t>III</t>
  </si>
  <si>
    <t>IV</t>
  </si>
  <si>
    <t>V</t>
  </si>
  <si>
    <t>РАСТИТЕЛНО -ЗАЩИТНИ ПРАКТИКИ</t>
  </si>
  <si>
    <t>лв/дка</t>
  </si>
  <si>
    <t>VI</t>
  </si>
  <si>
    <t>ВСИЧКО РАЗХОДИ</t>
  </si>
  <si>
    <t>ПРИХОДИ</t>
  </si>
  <si>
    <t>ПЕЧАЛБА</t>
  </si>
  <si>
    <t>НОРМА НА ПЕЧАЛБА</t>
  </si>
  <si>
    <t>л/дка</t>
  </si>
  <si>
    <t>За да адаптирате технологичната карта за вашите условия, може да промените цифрите в полетата със светложълт фон</t>
  </si>
  <si>
    <t>Култивиране</t>
  </si>
  <si>
    <t>Мероприятия</t>
  </si>
  <si>
    <t>Мярка</t>
  </si>
  <si>
    <t>Борба с плевелите</t>
  </si>
  <si>
    <t>Борба с болести</t>
  </si>
  <si>
    <t>мл/дка</t>
  </si>
  <si>
    <t>РАЗХОДИ ПО ПРИБИРАНЕ НА ПРОДУКЦИЯТА</t>
  </si>
  <si>
    <t>Начин на изпълнение</t>
  </si>
  <si>
    <t>Наети работници</t>
  </si>
  <si>
    <t>Покупка</t>
  </si>
  <si>
    <t>Моторна пръскачка с личен труд</t>
  </si>
  <si>
    <t>Разходи за механизация</t>
  </si>
  <si>
    <t>Разходи за труд</t>
  </si>
  <si>
    <t>Разходи за материали</t>
  </si>
  <si>
    <t xml:space="preserve">стойност </t>
  </si>
  <si>
    <t>Човекодни (надници )</t>
  </si>
  <si>
    <t>РАЗХОДИ ЗА ЕДИН ДЕКАР</t>
  </si>
  <si>
    <t>Борба с неприятели</t>
  </si>
  <si>
    <t>Амониева селитра</t>
  </si>
  <si>
    <t>бр.</t>
  </si>
  <si>
    <r>
      <rPr>
        <b/>
        <i/>
        <sz val="11"/>
        <rFont val="Times New Roman"/>
        <family val="1"/>
        <charset val="204"/>
      </rPr>
      <t xml:space="preserve">Пояснение: </t>
    </r>
    <r>
      <rPr>
        <sz val="8"/>
        <rFont val="Times New Roman"/>
        <family val="1"/>
      </rPr>
      <t>Настоящата таблица е създадена върху технология, която се прилага в село Чалъкови, обл. Пловдив.  Голяма част от труда, които е приложил собственикът е описан, но не е остойностен. Както не са описани и амортизациите на техниката, която притежава стопанина. При  моторната пръскачка например не е описан и разхода на гориво, а само стойността на препарата поради невъзможносста на един ред да се опишат два материални разхода. Който има желание може да го отрази в долния ред.</t>
    </r>
  </si>
  <si>
    <t>ПРИМЕРНА ТЕХНОЛОГИЧНА КАРТА</t>
  </si>
  <si>
    <t>Семена</t>
  </si>
  <si>
    <t>Март</t>
  </si>
  <si>
    <t>Фунгуран</t>
  </si>
  <si>
    <t>ПОЛИВАНЕ КАПКОВО</t>
  </si>
  <si>
    <t>Април - Септември</t>
  </si>
  <si>
    <t xml:space="preserve">Листни въшки </t>
  </si>
  <si>
    <t>Топсин М 70 ВДГ 0.2%+ Проплант 1.5 %  потапяне на разсадда преди засаждането</t>
  </si>
  <si>
    <t>Гъбни болести</t>
  </si>
  <si>
    <t>Куоре кристал</t>
  </si>
  <si>
    <t xml:space="preserve">Амортизационни отчисления  на поливната  система 10% </t>
  </si>
  <si>
    <t xml:space="preserve">Амортизационни отчисления  на капковия маркуч 50% </t>
  </si>
  <si>
    <t>Бактерийни болести</t>
  </si>
  <si>
    <t xml:space="preserve">Беритба </t>
  </si>
  <si>
    <t xml:space="preserve">Чували </t>
  </si>
  <si>
    <t>Тиксо</t>
  </si>
  <si>
    <t>кг</t>
  </si>
  <si>
    <t>Юни</t>
  </si>
  <si>
    <t>Юли</t>
  </si>
  <si>
    <t>гр/дка</t>
  </si>
  <si>
    <t>Хортигрол 20-20-20+ТЕ+ АА</t>
  </si>
  <si>
    <t>Ръчно окопаване</t>
  </si>
  <si>
    <t>Ръчно плевене</t>
  </si>
  <si>
    <t>Система за капково напояване</t>
  </si>
  <si>
    <t>Транспорт и логистика</t>
  </si>
  <si>
    <t>ОТГЛЕЖДАНЕ КЪСНО ЗЕЛЕ</t>
  </si>
  <si>
    <t>Наета техника</t>
  </si>
  <si>
    <t>Лумбри компост</t>
  </si>
  <si>
    <t>тон</t>
  </si>
  <si>
    <t>Бяла зелева пеперуда</t>
  </si>
  <si>
    <t>Екзалт</t>
  </si>
  <si>
    <t>Август- Септември</t>
  </si>
  <si>
    <t>Земни бълхи</t>
  </si>
  <si>
    <t>Оран 25см.</t>
  </si>
  <si>
    <t>Бензин</t>
  </si>
  <si>
    <t xml:space="preserve"> NPK 20-20-20  </t>
  </si>
  <si>
    <t>Юли - Септември</t>
  </si>
  <si>
    <t>Пендиган 330 Ек нов</t>
  </si>
  <si>
    <t>Юли - Август</t>
  </si>
  <si>
    <t xml:space="preserve"> Август- Септември</t>
  </si>
  <si>
    <t xml:space="preserve"> Септември</t>
  </si>
  <si>
    <t>л</t>
  </si>
  <si>
    <t>Вазтак нов</t>
  </si>
  <si>
    <t>Октомври - Ноември</t>
  </si>
  <si>
    <t xml:space="preserve">Децис 100 ЕК </t>
  </si>
  <si>
    <t>Форс ЕВО</t>
  </si>
  <si>
    <t>Ламдекс екстра</t>
  </si>
  <si>
    <t>Август- Октомври</t>
  </si>
  <si>
    <t>Родомил голд Р ВГ</t>
  </si>
  <si>
    <t>Инфинито</t>
  </si>
  <si>
    <t>Януари - Май</t>
  </si>
  <si>
    <t>ПРОИЗВОДСТВО НА РАЗСАД И РАЗСАЖДАНЕ</t>
  </si>
  <si>
    <t>Разсаждане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</si>
</sst>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4.9989318521683403E-2"/>
        <bgColor indexed="64"/>
      </patternFill>
    </fill>
  </fills>
  <borders count="9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3"/>
      </right>
      <top/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/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 style="medium">
        <color indexed="8"/>
      </right>
      <top/>
      <bottom style="medium">
        <color indexed="8"/>
      </bottom>
      <diagonal/>
    </border>
    <border>
      <left style="thin">
        <color indexed="63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 style="thin">
        <color indexed="63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/>
      <right style="medium">
        <color indexed="8"/>
      </right>
      <top style="medium">
        <color indexed="63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vertical="top" wrapText="1"/>
    </xf>
    <xf numFmtId="0" fontId="2" fillId="0" borderId="0" xfId="0" applyFont="1"/>
    <xf numFmtId="0" fontId="1" fillId="0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/>
    <xf numFmtId="0" fontId="8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9" fillId="3" borderId="3" xfId="0" applyFont="1" applyFill="1" applyBorder="1" applyAlignment="1">
      <alignment wrapText="1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9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8" fillId="3" borderId="11" xfId="0" applyFont="1" applyFill="1" applyBorder="1"/>
    <xf numFmtId="2" fontId="3" fillId="3" borderId="12" xfId="0" applyNumberFormat="1" applyFon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2" fontId="1" fillId="0" borderId="6" xfId="0" applyNumberFormat="1" applyFont="1" applyBorder="1" applyAlignment="1" applyProtection="1">
      <alignment vertical="center" wrapText="1"/>
      <protection hidden="1"/>
    </xf>
    <xf numFmtId="2" fontId="1" fillId="0" borderId="15" xfId="0" applyNumberFormat="1" applyFont="1" applyBorder="1" applyAlignment="1" applyProtection="1">
      <alignment vertical="center" wrapText="1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0" fontId="1" fillId="2" borderId="2" xfId="0" applyFont="1" applyFill="1" applyBorder="1" applyAlignment="1" applyProtection="1">
      <alignment horizontal="right" vertical="center" wrapText="1"/>
      <protection locked="0"/>
    </xf>
    <xf numFmtId="2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6" xfId="0" applyNumberFormat="1" applyFont="1" applyFill="1" applyBorder="1" applyAlignment="1" applyProtection="1">
      <alignment vertical="center" wrapText="1"/>
      <protection locked="0"/>
    </xf>
    <xf numFmtId="2" fontId="5" fillId="4" borderId="5" xfId="0" applyNumberFormat="1" applyFont="1" applyFill="1" applyBorder="1" applyAlignment="1" applyProtection="1">
      <alignment vertical="center" wrapText="1"/>
      <protection locked="0"/>
    </xf>
    <xf numFmtId="2" fontId="5" fillId="4" borderId="6" xfId="0" applyNumberFormat="1" applyFont="1" applyFill="1" applyBorder="1" applyAlignment="1" applyProtection="1">
      <alignment vertical="center" wrapText="1"/>
      <protection locked="0"/>
    </xf>
    <xf numFmtId="2" fontId="5" fillId="3" borderId="5" xfId="0" applyNumberFormat="1" applyFont="1" applyFill="1" applyBorder="1" applyAlignment="1" applyProtection="1">
      <alignment vertical="center" wrapText="1"/>
      <protection locked="0"/>
    </xf>
    <xf numFmtId="2" fontId="5" fillId="3" borderId="6" xfId="0" applyNumberFormat="1" applyFont="1" applyFill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2" fontId="5" fillId="3" borderId="6" xfId="0" applyNumberFormat="1" applyFont="1" applyFill="1" applyBorder="1" applyAlignment="1" applyProtection="1">
      <alignment vertical="center" wrapText="1"/>
      <protection hidden="1"/>
    </xf>
    <xf numFmtId="2" fontId="5" fillId="3" borderId="15" xfId="0" applyNumberFormat="1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hidden="1"/>
    </xf>
    <xf numFmtId="2" fontId="1" fillId="2" borderId="17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9" fillId="3" borderId="21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vertical="center" wrapText="1"/>
    </xf>
    <xf numFmtId="2" fontId="3" fillId="3" borderId="12" xfId="0" applyNumberFormat="1" applyFont="1" applyFill="1" applyBorder="1" applyAlignment="1">
      <alignment horizontal="right"/>
    </xf>
    <xf numFmtId="0" fontId="3" fillId="3" borderId="25" xfId="0" applyFont="1" applyFill="1" applyBorder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7" xfId="0" applyFont="1" applyFill="1" applyBorder="1"/>
    <xf numFmtId="0" fontId="1" fillId="0" borderId="28" xfId="0" applyFont="1" applyBorder="1" applyAlignment="1" applyProtection="1">
      <alignment horizontal="center" vertical="top" wrapText="1"/>
      <protection locked="0"/>
    </xf>
    <xf numFmtId="0" fontId="1" fillId="5" borderId="15" xfId="0" applyFont="1" applyFill="1" applyBorder="1" applyAlignment="1">
      <alignment horizontal="right" wrapText="1"/>
    </xf>
    <xf numFmtId="0" fontId="1" fillId="3" borderId="30" xfId="0" applyFont="1" applyFill="1" applyBorder="1" applyAlignment="1">
      <alignment horizontal="left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right" vertical="top" wrapText="1"/>
    </xf>
    <xf numFmtId="0" fontId="5" fillId="3" borderId="29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5" fillId="3" borderId="29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right" vertical="top" wrapText="1"/>
    </xf>
    <xf numFmtId="0" fontId="1" fillId="0" borderId="21" xfId="0" applyFont="1" applyBorder="1" applyAlignment="1" applyProtection="1">
      <alignment horizont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 applyProtection="1">
      <alignment horizontal="center" wrapText="1"/>
      <protection locked="0"/>
    </xf>
    <xf numFmtId="0" fontId="5" fillId="3" borderId="21" xfId="0" applyFont="1" applyFill="1" applyBorder="1" applyAlignment="1" applyProtection="1">
      <alignment horizontal="center" vertical="top" wrapText="1"/>
      <protection locked="0"/>
    </xf>
    <xf numFmtId="0" fontId="3" fillId="0" borderId="26" xfId="0" applyNumberFormat="1" applyFont="1" applyBorder="1" applyAlignment="1">
      <alignment horizontal="center" vertical="center" wrapText="1"/>
    </xf>
    <xf numFmtId="0" fontId="3" fillId="3" borderId="31" xfId="0" applyFont="1" applyFill="1" applyBorder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32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32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32" xfId="0" applyFont="1" applyFill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2" fontId="3" fillId="3" borderId="31" xfId="0" applyNumberFormat="1" applyFont="1" applyFill="1" applyBorder="1"/>
    <xf numFmtId="0" fontId="1" fillId="3" borderId="30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" fillId="2" borderId="36" xfId="0" applyFont="1" applyFill="1" applyBorder="1" applyAlignment="1" applyProtection="1">
      <alignment horizontal="right" vertical="top" wrapText="1"/>
      <protection locked="0"/>
    </xf>
    <xf numFmtId="2" fontId="1" fillId="0" borderId="38" xfId="0" applyNumberFormat="1" applyFont="1" applyBorder="1" applyAlignment="1" applyProtection="1">
      <alignment horizontal="right" vertical="center" wrapText="1"/>
      <protection hidden="1"/>
    </xf>
    <xf numFmtId="2" fontId="1" fillId="0" borderId="37" xfId="0" applyNumberFormat="1" applyFont="1" applyBorder="1" applyAlignment="1" applyProtection="1">
      <alignment horizontal="right" vertical="center" wrapText="1"/>
      <protection hidden="1"/>
    </xf>
    <xf numFmtId="2" fontId="1" fillId="0" borderId="6" xfId="0" applyNumberFormat="1" applyFont="1" applyBorder="1" applyAlignment="1" applyProtection="1">
      <alignment horizontal="right" vertical="center" wrapText="1"/>
      <protection hidden="1"/>
    </xf>
    <xf numFmtId="2" fontId="1" fillId="0" borderId="32" xfId="0" applyNumberFormat="1" applyFont="1" applyBorder="1" applyAlignment="1" applyProtection="1">
      <alignment horizontal="right" vertical="center" wrapText="1"/>
      <protection hidden="1"/>
    </xf>
    <xf numFmtId="2" fontId="1" fillId="0" borderId="39" xfId="0" applyNumberFormat="1" applyFont="1" applyBorder="1" applyAlignment="1" applyProtection="1">
      <alignment horizontal="right" vertical="center" wrapText="1"/>
      <protection hidden="1"/>
    </xf>
    <xf numFmtId="2" fontId="1" fillId="0" borderId="40" xfId="0" applyNumberFormat="1" applyFont="1" applyBorder="1" applyAlignment="1" applyProtection="1">
      <alignment horizontal="right" vertical="center" wrapText="1"/>
      <protection hidden="1"/>
    </xf>
    <xf numFmtId="0" fontId="1" fillId="0" borderId="20" xfId="0" quotePrefix="1" applyFont="1" applyBorder="1" applyAlignment="1">
      <alignment vertical="top" wrapText="1"/>
    </xf>
    <xf numFmtId="0" fontId="10" fillId="3" borderId="13" xfId="0" applyFont="1" applyFill="1" applyBorder="1" applyAlignment="1">
      <alignment horizontal="right" vertical="center" wrapText="1"/>
    </xf>
    <xf numFmtId="0" fontId="10" fillId="3" borderId="9" xfId="0" applyFont="1" applyFill="1" applyBorder="1" applyAlignment="1" applyProtection="1">
      <alignment horizontal="right" vertical="center" wrapText="1"/>
      <protection locked="0"/>
    </xf>
    <xf numFmtId="0" fontId="10" fillId="3" borderId="41" xfId="0" applyFont="1" applyFill="1" applyBorder="1" applyAlignment="1" applyProtection="1">
      <alignment horizontal="right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2" fontId="10" fillId="3" borderId="43" xfId="0" applyNumberFormat="1" applyFont="1" applyFill="1" applyBorder="1" applyAlignment="1" applyProtection="1">
      <alignment horizontal="right" vertical="center" wrapText="1"/>
      <protection locked="0"/>
    </xf>
    <xf numFmtId="2" fontId="10" fillId="3" borderId="44" xfId="0" applyNumberFormat="1" applyFont="1" applyFill="1" applyBorder="1" applyAlignment="1" applyProtection="1">
      <alignment horizontal="left" vertical="center" wrapText="1"/>
      <protection locked="0"/>
    </xf>
    <xf numFmtId="2" fontId="10" fillId="3" borderId="44" xfId="0" applyNumberFormat="1" applyFont="1" applyFill="1" applyBorder="1" applyAlignment="1" applyProtection="1">
      <alignment horizontal="right" vertical="center" wrapText="1"/>
      <protection hidden="1"/>
    </xf>
    <xf numFmtId="2" fontId="10" fillId="3" borderId="13" xfId="0" applyNumberFormat="1" applyFont="1" applyFill="1" applyBorder="1" applyAlignment="1" applyProtection="1">
      <alignment horizontal="right" vertical="center" wrapText="1"/>
      <protection hidden="1"/>
    </xf>
    <xf numFmtId="0" fontId="10" fillId="3" borderId="41" xfId="0" applyFont="1" applyFill="1" applyBorder="1" applyAlignment="1" applyProtection="1">
      <alignment horizontal="left" vertical="center" wrapText="1"/>
      <protection hidden="1"/>
    </xf>
    <xf numFmtId="0" fontId="10" fillId="3" borderId="13" xfId="0" applyFont="1" applyFill="1" applyBorder="1" applyAlignment="1">
      <alignment horizontal="right" vertical="top" wrapText="1"/>
    </xf>
    <xf numFmtId="0" fontId="10" fillId="3" borderId="9" xfId="0" applyFont="1" applyFill="1" applyBorder="1" applyAlignment="1" applyProtection="1">
      <alignment horizontal="right" vertical="top" wrapText="1"/>
      <protection locked="0"/>
    </xf>
    <xf numFmtId="0" fontId="10" fillId="3" borderId="41" xfId="0" applyFont="1" applyFill="1" applyBorder="1" applyAlignment="1" applyProtection="1">
      <alignment horizontal="right" vertical="top" wrapText="1"/>
      <protection locked="0"/>
    </xf>
    <xf numFmtId="2" fontId="10" fillId="3" borderId="44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41" xfId="0" applyFont="1" applyFill="1" applyBorder="1" applyAlignment="1" applyProtection="1">
      <alignment horizontal="right" vertical="center" wrapText="1"/>
      <protection hidden="1"/>
    </xf>
    <xf numFmtId="0" fontId="10" fillId="3" borderId="13" xfId="0" applyFont="1" applyFill="1" applyBorder="1" applyAlignment="1">
      <alignment vertical="top" wrapText="1"/>
    </xf>
    <xf numFmtId="0" fontId="10" fillId="3" borderId="9" xfId="0" applyFont="1" applyFill="1" applyBorder="1" applyAlignment="1" applyProtection="1">
      <alignment vertical="top" wrapText="1"/>
      <protection locked="0"/>
    </xf>
    <xf numFmtId="0" fontId="10" fillId="3" borderId="41" xfId="0" applyFont="1" applyFill="1" applyBorder="1" applyAlignment="1" applyProtection="1">
      <alignment vertical="top" wrapText="1"/>
      <protection locked="0"/>
    </xf>
    <xf numFmtId="2" fontId="10" fillId="3" borderId="43" xfId="0" applyNumberFormat="1" applyFont="1" applyFill="1" applyBorder="1" applyAlignment="1" applyProtection="1">
      <alignment vertical="center" wrapText="1"/>
      <protection locked="0"/>
    </xf>
    <xf numFmtId="2" fontId="10" fillId="3" borderId="44" xfId="0" applyNumberFormat="1" applyFont="1" applyFill="1" applyBorder="1" applyAlignment="1" applyProtection="1">
      <alignment vertical="center" wrapText="1"/>
      <protection locked="0"/>
    </xf>
    <xf numFmtId="2" fontId="10" fillId="3" borderId="13" xfId="0" applyNumberFormat="1" applyFont="1" applyFill="1" applyBorder="1" applyAlignment="1" applyProtection="1">
      <alignment vertical="center" wrapText="1"/>
      <protection hidden="1"/>
    </xf>
    <xf numFmtId="0" fontId="10" fillId="3" borderId="41" xfId="0" applyFont="1" applyFill="1" applyBorder="1" applyAlignment="1" applyProtection="1">
      <alignment vertical="center" wrapText="1"/>
      <protection hidden="1"/>
    </xf>
    <xf numFmtId="0" fontId="10" fillId="3" borderId="41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>
      <alignment vertical="center" wrapText="1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41" xfId="0" applyFont="1" applyFill="1" applyBorder="1" applyAlignment="1" applyProtection="1">
      <alignment vertical="center" wrapText="1"/>
      <protection locked="0"/>
    </xf>
    <xf numFmtId="0" fontId="10" fillId="3" borderId="11" xfId="0" applyFont="1" applyFill="1" applyBorder="1" applyAlignment="1" applyProtection="1">
      <alignment vertical="center" wrapText="1"/>
      <protection locked="0"/>
    </xf>
    <xf numFmtId="0" fontId="9" fillId="3" borderId="45" xfId="0" applyFont="1" applyFill="1" applyBorder="1" applyAlignment="1">
      <alignment horizontal="right" vertical="center"/>
    </xf>
    <xf numFmtId="0" fontId="5" fillId="3" borderId="46" xfId="0" applyFont="1" applyFill="1" applyBorder="1" applyAlignment="1">
      <alignment horizontal="right" vertical="center" wrapText="1"/>
    </xf>
    <xf numFmtId="0" fontId="5" fillId="3" borderId="47" xfId="0" applyFont="1" applyFill="1" applyBorder="1" applyAlignment="1">
      <alignment horizontal="right" vertical="center" wrapText="1"/>
    </xf>
    <xf numFmtId="0" fontId="5" fillId="3" borderId="45" xfId="0" applyFont="1" applyFill="1" applyBorder="1" applyAlignment="1" applyProtection="1">
      <alignment horizontal="right" vertical="center" wrapText="1"/>
      <protection locked="0"/>
    </xf>
    <xf numFmtId="2" fontId="5" fillId="3" borderId="50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48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51" xfId="0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Border="1" applyAlignment="1">
      <alignment horizontal="right" vertical="center" wrapText="1"/>
    </xf>
    <xf numFmtId="0" fontId="9" fillId="3" borderId="52" xfId="0" applyFont="1" applyFill="1" applyBorder="1" applyAlignment="1">
      <alignment horizontal="left" vertical="center"/>
    </xf>
    <xf numFmtId="0" fontId="8" fillId="3" borderId="72" xfId="0" applyFont="1" applyFill="1" applyBorder="1" applyAlignment="1">
      <alignment vertical="top"/>
    </xf>
    <xf numFmtId="2" fontId="3" fillId="3" borderId="73" xfId="0" applyNumberFormat="1" applyFont="1" applyFill="1" applyBorder="1"/>
    <xf numFmtId="0" fontId="2" fillId="0" borderId="74" xfId="0" applyFont="1" applyBorder="1" applyAlignment="1">
      <alignment vertical="top"/>
    </xf>
    <xf numFmtId="2" fontId="1" fillId="0" borderId="75" xfId="0" applyNumberFormat="1" applyFont="1" applyBorder="1" applyAlignment="1" applyProtection="1">
      <alignment vertical="center" wrapText="1"/>
      <protection hidden="1"/>
    </xf>
    <xf numFmtId="0" fontId="8" fillId="3" borderId="76" xfId="0" applyFont="1" applyFill="1" applyBorder="1" applyAlignment="1">
      <alignment vertical="top"/>
    </xf>
    <xf numFmtId="2" fontId="10" fillId="3" borderId="73" xfId="0" applyNumberFormat="1" applyFont="1" applyFill="1" applyBorder="1" applyAlignment="1" applyProtection="1">
      <alignment horizontal="right" vertical="center" wrapText="1"/>
      <protection hidden="1"/>
    </xf>
    <xf numFmtId="2" fontId="1" fillId="0" borderId="75" xfId="0" applyNumberFormat="1" applyFont="1" applyBorder="1" applyAlignment="1" applyProtection="1">
      <alignment horizontal="right" vertical="center" wrapText="1"/>
      <protection hidden="1"/>
    </xf>
    <xf numFmtId="2" fontId="10" fillId="3" borderId="73" xfId="0" applyNumberFormat="1" applyFont="1" applyFill="1" applyBorder="1" applyAlignment="1" applyProtection="1">
      <alignment vertical="center" wrapText="1"/>
      <protection hidden="1"/>
    </xf>
    <xf numFmtId="0" fontId="4" fillId="0" borderId="74" xfId="0" applyFont="1" applyBorder="1" applyAlignment="1">
      <alignment vertical="top"/>
    </xf>
    <xf numFmtId="2" fontId="1" fillId="0" borderId="77" xfId="0" applyNumberFormat="1" applyFont="1" applyBorder="1" applyAlignment="1" applyProtection="1">
      <alignment vertical="center" wrapText="1"/>
      <protection hidden="1"/>
    </xf>
    <xf numFmtId="0" fontId="5" fillId="3" borderId="78" xfId="0" applyFont="1" applyFill="1" applyBorder="1" applyAlignment="1">
      <alignment horizontal="right" vertical="center"/>
    </xf>
    <xf numFmtId="2" fontId="5" fillId="3" borderId="79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74" xfId="0" applyFont="1" applyFill="1" applyBorder="1" applyAlignment="1">
      <alignment vertical="top"/>
    </xf>
    <xf numFmtId="2" fontId="5" fillId="3" borderId="75" xfId="0" applyNumberFormat="1" applyFont="1" applyFill="1" applyBorder="1" applyAlignment="1" applyProtection="1">
      <alignment vertical="center" wrapText="1"/>
      <protection hidden="1"/>
    </xf>
    <xf numFmtId="0" fontId="5" fillId="3" borderId="80" xfId="0" applyFont="1" applyFill="1" applyBorder="1" applyAlignment="1">
      <alignment vertical="top"/>
    </xf>
    <xf numFmtId="0" fontId="9" fillId="3" borderId="81" xfId="0" applyFont="1" applyFill="1" applyBorder="1"/>
    <xf numFmtId="0" fontId="9" fillId="3" borderId="82" xfId="0" applyFont="1" applyFill="1" applyBorder="1" applyAlignment="1">
      <alignment vertical="center"/>
    </xf>
    <xf numFmtId="0" fontId="5" fillId="3" borderId="82" xfId="0" applyFont="1" applyFill="1" applyBorder="1" applyAlignment="1">
      <alignment vertical="center"/>
    </xf>
    <xf numFmtId="0" fontId="5" fillId="3" borderId="83" xfId="0" applyFont="1" applyFill="1" applyBorder="1"/>
    <xf numFmtId="0" fontId="5" fillId="3" borderId="84" xfId="0" applyFont="1" applyFill="1" applyBorder="1" applyAlignment="1">
      <alignment horizontal="right"/>
    </xf>
    <xf numFmtId="0" fontId="5" fillId="3" borderId="82" xfId="0" applyFont="1" applyFill="1" applyBorder="1"/>
    <xf numFmtId="0" fontId="5" fillId="3" borderId="84" xfId="0" applyFont="1" applyFill="1" applyBorder="1"/>
    <xf numFmtId="0" fontId="5" fillId="3" borderId="85" xfId="0" applyFont="1" applyFill="1" applyBorder="1" applyAlignment="1">
      <alignment vertical="center"/>
    </xf>
    <xf numFmtId="2" fontId="5" fillId="3" borderId="84" xfId="0" applyNumberFormat="1" applyFont="1" applyFill="1" applyBorder="1" applyAlignment="1">
      <alignment vertical="center"/>
    </xf>
    <xf numFmtId="0" fontId="5" fillId="3" borderId="86" xfId="0" applyFont="1" applyFill="1" applyBorder="1" applyAlignment="1">
      <alignment vertical="center"/>
    </xf>
    <xf numFmtId="2" fontId="5" fillId="3" borderId="87" xfId="0" applyNumberFormat="1" applyFont="1" applyFill="1" applyBorder="1" applyAlignment="1">
      <alignment vertical="center"/>
    </xf>
    <xf numFmtId="2" fontId="10" fillId="3" borderId="42" xfId="0" applyNumberFormat="1" applyFont="1" applyFill="1" applyBorder="1" applyAlignment="1" applyProtection="1">
      <alignment horizontal="right" vertical="center" wrapText="1"/>
      <protection hidden="1"/>
    </xf>
    <xf numFmtId="1" fontId="4" fillId="2" borderId="66" xfId="0" applyNumberFormat="1" applyFont="1" applyFill="1" applyBorder="1" applyAlignment="1" applyProtection="1">
      <alignment horizontal="center"/>
      <protection locked="0"/>
    </xf>
    <xf numFmtId="0" fontId="4" fillId="0" borderId="67" xfId="0" applyFont="1" applyBorder="1" applyAlignment="1"/>
    <xf numFmtId="2" fontId="10" fillId="3" borderId="88" xfId="0" applyNumberFormat="1" applyFont="1" applyFill="1" applyBorder="1" applyAlignment="1" applyProtection="1">
      <alignment vertical="center" wrapText="1"/>
      <protection hidden="1"/>
    </xf>
    <xf numFmtId="2" fontId="1" fillId="0" borderId="15" xfId="0" applyNumberFormat="1" applyFont="1" applyBorder="1" applyAlignment="1" applyProtection="1">
      <alignment horizontal="right" vertical="center" wrapText="1"/>
      <protection hidden="1"/>
    </xf>
    <xf numFmtId="2" fontId="1" fillId="2" borderId="89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90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91" xfId="0" applyNumberFormat="1" applyFont="1" applyBorder="1" applyAlignment="1" applyProtection="1">
      <alignment horizontal="right" vertical="center" wrapText="1"/>
      <protection hidden="1"/>
    </xf>
    <xf numFmtId="2" fontId="1" fillId="0" borderId="92" xfId="0" applyNumberFormat="1" applyFont="1" applyBorder="1" applyAlignment="1" applyProtection="1">
      <alignment horizontal="right" vertical="center" wrapText="1"/>
      <protection hidden="1"/>
    </xf>
    <xf numFmtId="2" fontId="5" fillId="3" borderId="49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37" xfId="0" applyNumberFormat="1" applyFont="1" applyFill="1" applyBorder="1" applyAlignment="1" applyProtection="1">
      <alignment horizontal="right" vertical="top" wrapText="1"/>
      <protection locked="0"/>
    </xf>
    <xf numFmtId="2" fontId="1" fillId="2" borderId="32" xfId="0" applyNumberFormat="1" applyFont="1" applyFill="1" applyBorder="1" applyAlignment="1" applyProtection="1">
      <alignment horizontal="right" vertical="top" wrapText="1"/>
      <protection locked="0"/>
    </xf>
    <xf numFmtId="2" fontId="10" fillId="3" borderId="42" xfId="0" applyNumberFormat="1" applyFont="1" applyFill="1" applyBorder="1" applyAlignment="1" applyProtection="1">
      <alignment vertical="center" wrapText="1"/>
      <protection locked="0"/>
    </xf>
    <xf numFmtId="2" fontId="1" fillId="2" borderId="32" xfId="0" applyNumberFormat="1" applyFont="1" applyFill="1" applyBorder="1" applyAlignment="1" applyProtection="1">
      <alignment horizontal="right" wrapText="1"/>
      <protection locked="0"/>
    </xf>
    <xf numFmtId="2" fontId="1" fillId="2" borderId="32" xfId="0" applyNumberFormat="1" applyFont="1" applyFill="1" applyBorder="1" applyAlignment="1" applyProtection="1">
      <alignment horizontal="right"/>
      <protection locked="0"/>
    </xf>
    <xf numFmtId="2" fontId="10" fillId="3" borderId="42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32" xfId="0" applyNumberFormat="1" applyFont="1" applyFill="1" applyBorder="1" applyAlignment="1" applyProtection="1">
      <alignment horizontal="right" vertical="center" wrapText="1"/>
      <protection locked="0"/>
    </xf>
    <xf numFmtId="2" fontId="10" fillId="3" borderId="42" xfId="0" applyNumberFormat="1" applyFont="1" applyFill="1" applyBorder="1" applyAlignment="1" applyProtection="1">
      <alignment horizontal="right" vertical="top" wrapText="1"/>
      <protection locked="0"/>
    </xf>
    <xf numFmtId="2" fontId="10" fillId="3" borderId="42" xfId="0" applyNumberFormat="1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vertical="top" wrapText="1"/>
    </xf>
    <xf numFmtId="2" fontId="5" fillId="3" borderId="51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93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94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95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96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vertical="center" wrapText="1"/>
    </xf>
    <xf numFmtId="0" fontId="3" fillId="0" borderId="57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3" fillId="0" borderId="6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1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57150</xdr:rowOff>
    </xdr:from>
    <xdr:to>
      <xdr:col>1</xdr:col>
      <xdr:colOff>1228725</xdr:colOff>
      <xdr:row>1</xdr:row>
      <xdr:rowOff>590550</xdr:rowOff>
    </xdr:to>
    <xdr:pic>
      <xdr:nvPicPr>
        <xdr:cNvPr id="1280" name="Picture 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942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1</xdr:row>
      <xdr:rowOff>589861</xdr:rowOff>
    </xdr:from>
    <xdr:ext cx="1924050" cy="32316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6200" y="732736"/>
          <a:ext cx="1924050" cy="323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>
            <a:lnSpc>
              <a:spcPts val="8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Фондация</a:t>
          </a:r>
        </a:p>
        <a:p>
          <a:pPr algn="ctr">
            <a:lnSpc>
              <a:spcPts val="10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„Земята-източник на доходи”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9"/>
  <sheetViews>
    <sheetView tabSelected="1" topLeftCell="B1" zoomScaleSheetLayoutView="150" workbookViewId="0">
      <pane ySplit="8" topLeftCell="A9" activePane="bottomLeft" state="frozen"/>
      <selection pane="bottomLeft" activeCell="N16" sqref="N16"/>
    </sheetView>
  </sheetViews>
  <sheetFormatPr defaultRowHeight="11.25" x14ac:dyDescent="0.2"/>
  <cols>
    <col min="1" max="1" width="3.42578125" style="1" customWidth="1"/>
    <col min="2" max="2" width="43.85546875" style="1" bestFit="1" customWidth="1"/>
    <col min="3" max="3" width="24.28515625" style="1" bestFit="1" customWidth="1"/>
    <col min="4" max="4" width="15.28515625" style="2" customWidth="1"/>
    <col min="5" max="5" width="8.7109375" style="2" customWidth="1"/>
    <col min="6" max="6" width="8.28515625" style="2" customWidth="1"/>
    <col min="7" max="7" width="8.85546875" style="2" customWidth="1"/>
    <col min="8" max="9" width="8" style="2" customWidth="1"/>
    <col min="10" max="10" width="6.140625" style="1" customWidth="1"/>
    <col min="11" max="11" width="9.7109375" style="1" customWidth="1"/>
    <col min="12" max="12" width="7.5703125" style="1" customWidth="1"/>
    <col min="13" max="14" width="8.140625" style="1" customWidth="1"/>
    <col min="15" max="15" width="3.5703125" style="1" customWidth="1"/>
    <col min="16" max="16" width="9.140625" style="3"/>
    <col min="17" max="17" width="9.140625" style="1"/>
    <col min="18" max="18" width="10" style="1" customWidth="1"/>
    <col min="19" max="16384" width="9.140625" style="1"/>
  </cols>
  <sheetData>
    <row r="2" spans="1:19" ht="59.25" customHeight="1" x14ac:dyDescent="0.2">
      <c r="A2" s="200" t="s">
        <v>46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9" ht="15.75" x14ac:dyDescent="0.2">
      <c r="A3" s="200" t="s">
        <v>71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</row>
    <row r="4" spans="1:19" ht="15.75" customHeight="1" x14ac:dyDescent="0.2">
      <c r="A4" s="217" t="s">
        <v>24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9" ht="13.5" thickBot="1" x14ac:dyDescent="0.25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</row>
    <row r="6" spans="1:19" ht="15" customHeight="1" x14ac:dyDescent="0.2">
      <c r="A6" s="222" t="s">
        <v>1</v>
      </c>
      <c r="B6" s="225" t="s">
        <v>26</v>
      </c>
      <c r="C6" s="201" t="s">
        <v>32</v>
      </c>
      <c r="D6" s="210" t="s">
        <v>2</v>
      </c>
      <c r="E6" s="208" t="s">
        <v>41</v>
      </c>
      <c r="F6" s="208"/>
      <c r="G6" s="208"/>
      <c r="H6" s="208"/>
      <c r="I6" s="208"/>
      <c r="J6" s="208"/>
      <c r="K6" s="208"/>
      <c r="L6" s="208"/>
      <c r="M6" s="208"/>
      <c r="N6" s="209"/>
      <c r="O6" s="176">
        <v>1</v>
      </c>
      <c r="P6" s="177" t="s">
        <v>0</v>
      </c>
    </row>
    <row r="7" spans="1:19" ht="27.75" customHeight="1" x14ac:dyDescent="0.2">
      <c r="A7" s="223"/>
      <c r="B7" s="226"/>
      <c r="C7" s="202"/>
      <c r="D7" s="211"/>
      <c r="E7" s="205" t="s">
        <v>36</v>
      </c>
      <c r="F7" s="207"/>
      <c r="G7" s="205" t="s">
        <v>37</v>
      </c>
      <c r="H7" s="206"/>
      <c r="I7" s="207"/>
      <c r="J7" s="219" t="s">
        <v>38</v>
      </c>
      <c r="K7" s="220"/>
      <c r="L7" s="220"/>
      <c r="M7" s="220"/>
      <c r="N7" s="221"/>
      <c r="O7" s="213" t="s">
        <v>7</v>
      </c>
      <c r="P7" s="214"/>
    </row>
    <row r="8" spans="1:19" ht="25.5" customHeight="1" thickBot="1" x14ac:dyDescent="0.25">
      <c r="A8" s="224"/>
      <c r="B8" s="227"/>
      <c r="C8" s="203"/>
      <c r="D8" s="212"/>
      <c r="E8" s="65" t="s">
        <v>27</v>
      </c>
      <c r="F8" s="66" t="s">
        <v>39</v>
      </c>
      <c r="G8" s="82" t="s">
        <v>40</v>
      </c>
      <c r="H8" s="10" t="s">
        <v>4</v>
      </c>
      <c r="I8" s="66" t="s">
        <v>5</v>
      </c>
      <c r="J8" s="94" t="s">
        <v>27</v>
      </c>
      <c r="K8" s="95" t="s">
        <v>3</v>
      </c>
      <c r="L8" s="96" t="s">
        <v>4</v>
      </c>
      <c r="M8" s="96" t="s">
        <v>5</v>
      </c>
      <c r="N8" s="97" t="s">
        <v>6</v>
      </c>
      <c r="O8" s="215"/>
      <c r="P8" s="216"/>
      <c r="S8" s="4"/>
    </row>
    <row r="9" spans="1:19" ht="12" thickBot="1" x14ac:dyDescent="0.25">
      <c r="A9" s="149" t="s">
        <v>8</v>
      </c>
      <c r="B9" s="15" t="s">
        <v>9</v>
      </c>
      <c r="C9" s="27"/>
      <c r="D9" s="64"/>
      <c r="E9" s="67"/>
      <c r="F9" s="19">
        <f>SUM(F10:F13)</f>
        <v>45</v>
      </c>
      <c r="G9" s="67">
        <f>SUM(G10:G13)</f>
        <v>4</v>
      </c>
      <c r="H9" s="18"/>
      <c r="I9" s="83">
        <f>SUM(I10:I13)</f>
        <v>160</v>
      </c>
      <c r="J9" s="17"/>
      <c r="K9" s="63">
        <f>SUM(K10:K13)</f>
        <v>0</v>
      </c>
      <c r="L9" s="18"/>
      <c r="M9" s="28">
        <f>SUM(M10:M13)</f>
        <v>0</v>
      </c>
      <c r="N9" s="98">
        <f>SUM(N10:N13)</f>
        <v>205</v>
      </c>
      <c r="O9" s="64"/>
      <c r="P9" s="150">
        <f>SUM(P10:P13)</f>
        <v>205</v>
      </c>
    </row>
    <row r="10" spans="1:19" ht="13.5" thickTop="1" x14ac:dyDescent="0.2">
      <c r="A10" s="151"/>
      <c r="B10" s="7" t="s">
        <v>79</v>
      </c>
      <c r="C10" s="53" t="s">
        <v>72</v>
      </c>
      <c r="D10" s="102" t="s">
        <v>64</v>
      </c>
      <c r="E10" s="68" t="s">
        <v>17</v>
      </c>
      <c r="F10" s="69">
        <v>25</v>
      </c>
      <c r="G10" s="84"/>
      <c r="H10" s="11"/>
      <c r="I10" s="188">
        <f>H10*G10</f>
        <v>0</v>
      </c>
      <c r="J10" s="77"/>
      <c r="K10" s="12"/>
      <c r="L10" s="13"/>
      <c r="M10" s="30">
        <f>K10*L10</f>
        <v>0</v>
      </c>
      <c r="N10" s="31">
        <f t="shared" ref="N10:N52" si="0">M10+F10+I10</f>
        <v>25</v>
      </c>
      <c r="O10" s="32"/>
      <c r="P10" s="152">
        <f>N10*$O$6</f>
        <v>25</v>
      </c>
    </row>
    <row r="11" spans="1:19" ht="12.75" x14ac:dyDescent="0.2">
      <c r="A11" s="151"/>
      <c r="B11" s="7" t="s">
        <v>25</v>
      </c>
      <c r="C11" s="53" t="s">
        <v>72</v>
      </c>
      <c r="D11" s="102" t="s">
        <v>64</v>
      </c>
      <c r="E11" s="68" t="s">
        <v>17</v>
      </c>
      <c r="F11" s="69">
        <v>20</v>
      </c>
      <c r="G11" s="84"/>
      <c r="H11" s="11"/>
      <c r="I11" s="188">
        <f t="shared" ref="I11:I53" si="1">H11*G11</f>
        <v>0</v>
      </c>
      <c r="J11" s="77"/>
      <c r="K11" s="12"/>
      <c r="L11" s="13"/>
      <c r="M11" s="30">
        <f>K11*L11</f>
        <v>0</v>
      </c>
      <c r="N11" s="31">
        <f t="shared" si="0"/>
        <v>20</v>
      </c>
      <c r="O11" s="32"/>
      <c r="P11" s="152">
        <f>N11*$O$6</f>
        <v>20</v>
      </c>
    </row>
    <row r="12" spans="1:19" ht="12.75" x14ac:dyDescent="0.2">
      <c r="A12" s="151"/>
      <c r="B12" s="7" t="s">
        <v>67</v>
      </c>
      <c r="C12" s="55" t="s">
        <v>33</v>
      </c>
      <c r="D12" s="102" t="s">
        <v>84</v>
      </c>
      <c r="E12" s="68" t="s">
        <v>17</v>
      </c>
      <c r="F12" s="69"/>
      <c r="G12" s="85">
        <v>2</v>
      </c>
      <c r="H12" s="14">
        <v>40</v>
      </c>
      <c r="I12" s="189">
        <f t="shared" si="1"/>
        <v>80</v>
      </c>
      <c r="J12" s="77"/>
      <c r="K12" s="12"/>
      <c r="L12" s="13"/>
      <c r="M12" s="30">
        <f>K12*L12</f>
        <v>0</v>
      </c>
      <c r="N12" s="31">
        <f t="shared" si="0"/>
        <v>80</v>
      </c>
      <c r="O12" s="32"/>
      <c r="P12" s="152">
        <f>N12*$O$6</f>
        <v>80</v>
      </c>
    </row>
    <row r="13" spans="1:19" ht="13.5" thickBot="1" x14ac:dyDescent="0.25">
      <c r="A13" s="151"/>
      <c r="B13" s="7" t="s">
        <v>68</v>
      </c>
      <c r="C13" s="53" t="s">
        <v>33</v>
      </c>
      <c r="D13" s="102" t="s">
        <v>84</v>
      </c>
      <c r="E13" s="68" t="s">
        <v>17</v>
      </c>
      <c r="F13" s="69"/>
      <c r="G13" s="85">
        <v>2</v>
      </c>
      <c r="H13" s="14">
        <v>40</v>
      </c>
      <c r="I13" s="189">
        <f t="shared" si="1"/>
        <v>80</v>
      </c>
      <c r="J13" s="77"/>
      <c r="K13" s="12"/>
      <c r="L13" s="13"/>
      <c r="M13" s="30">
        <f>K13*L13</f>
        <v>0</v>
      </c>
      <c r="N13" s="31">
        <f t="shared" si="0"/>
        <v>80</v>
      </c>
      <c r="O13" s="32"/>
      <c r="P13" s="152">
        <f>N13*$O$6</f>
        <v>80</v>
      </c>
    </row>
    <row r="14" spans="1:19" s="5" customFormat="1" ht="12" thickBot="1" x14ac:dyDescent="0.25">
      <c r="A14" s="153" t="s">
        <v>10</v>
      </c>
      <c r="B14" s="16" t="s">
        <v>97</v>
      </c>
      <c r="C14" s="54"/>
      <c r="D14" s="103"/>
      <c r="E14" s="99"/>
      <c r="F14" s="114">
        <f>SUM(F15:F20)</f>
        <v>0</v>
      </c>
      <c r="G14" s="115">
        <f>SUM(G15:G20)</f>
        <v>2</v>
      </c>
      <c r="H14" s="116"/>
      <c r="I14" s="190">
        <f>H14*G14</f>
        <v>0</v>
      </c>
      <c r="J14" s="117"/>
      <c r="K14" s="118">
        <f>SUM(K15:K20)</f>
        <v>0.98</v>
      </c>
      <c r="L14" s="119"/>
      <c r="M14" s="120">
        <f>SUM(M15:M20)</f>
        <v>56.199999999999996</v>
      </c>
      <c r="N14" s="121">
        <f>M14+F14+I14</f>
        <v>56.199999999999996</v>
      </c>
      <c r="O14" s="122"/>
      <c r="P14" s="154">
        <f>SUM(P15:P20)</f>
        <v>136.19999999999999</v>
      </c>
    </row>
    <row r="15" spans="1:19" ht="13.5" thickTop="1" x14ac:dyDescent="0.2">
      <c r="A15" s="151"/>
      <c r="B15" s="8" t="s">
        <v>47</v>
      </c>
      <c r="C15" s="55" t="s">
        <v>34</v>
      </c>
      <c r="D15" s="102" t="s">
        <v>96</v>
      </c>
      <c r="E15" s="100"/>
      <c r="F15" s="101"/>
      <c r="G15" s="87"/>
      <c r="H15" s="33"/>
      <c r="I15" s="191">
        <f t="shared" si="1"/>
        <v>0</v>
      </c>
      <c r="J15" s="78" t="s">
        <v>62</v>
      </c>
      <c r="K15" s="34">
        <v>0.08</v>
      </c>
      <c r="L15" s="34">
        <v>80</v>
      </c>
      <c r="M15" s="30">
        <f t="shared" ref="M15:M29" si="2">K15*L15</f>
        <v>6.4</v>
      </c>
      <c r="N15" s="31">
        <f t="shared" si="0"/>
        <v>6.4</v>
      </c>
      <c r="O15" s="32"/>
      <c r="P15" s="152">
        <f>N15*$O$6</f>
        <v>6.4</v>
      </c>
    </row>
    <row r="16" spans="1:19" ht="12.75" x14ac:dyDescent="0.2">
      <c r="A16" s="151"/>
      <c r="B16" s="8" t="s">
        <v>73</v>
      </c>
      <c r="C16" s="55" t="s">
        <v>34</v>
      </c>
      <c r="D16" s="102" t="s">
        <v>96</v>
      </c>
      <c r="E16" s="100"/>
      <c r="F16" s="101"/>
      <c r="G16" s="87"/>
      <c r="H16" s="33"/>
      <c r="I16" s="191">
        <f t="shared" ref="I16:I20" si="3">H16*G16</f>
        <v>0</v>
      </c>
      <c r="J16" s="78" t="s">
        <v>74</v>
      </c>
      <c r="K16" s="34">
        <v>0.2</v>
      </c>
      <c r="L16" s="35">
        <v>150</v>
      </c>
      <c r="M16" s="30">
        <f t="shared" si="2"/>
        <v>30</v>
      </c>
      <c r="N16" s="31">
        <f t="shared" si="0"/>
        <v>30</v>
      </c>
      <c r="O16" s="32"/>
      <c r="P16" s="152">
        <f t="shared" ref="P16:P20" si="4">N16*$O$6</f>
        <v>30</v>
      </c>
    </row>
    <row r="17" spans="1:16" ht="12.75" x14ac:dyDescent="0.2">
      <c r="A17" s="151"/>
      <c r="B17" s="8" t="s">
        <v>66</v>
      </c>
      <c r="C17" s="55" t="s">
        <v>34</v>
      </c>
      <c r="D17" s="102" t="s">
        <v>96</v>
      </c>
      <c r="E17" s="100"/>
      <c r="F17" s="101"/>
      <c r="G17" s="87"/>
      <c r="H17" s="33"/>
      <c r="I17" s="191">
        <f t="shared" si="3"/>
        <v>0</v>
      </c>
      <c r="J17" s="78" t="s">
        <v>62</v>
      </c>
      <c r="K17" s="34">
        <v>0.5</v>
      </c>
      <c r="L17" s="35">
        <v>30</v>
      </c>
      <c r="M17" s="30">
        <f t="shared" si="2"/>
        <v>15</v>
      </c>
      <c r="N17" s="31">
        <f t="shared" si="0"/>
        <v>15</v>
      </c>
      <c r="O17" s="32"/>
      <c r="P17" s="152">
        <f t="shared" si="4"/>
        <v>15</v>
      </c>
    </row>
    <row r="18" spans="1:16" ht="12.75" x14ac:dyDescent="0.2">
      <c r="A18" s="151"/>
      <c r="B18" s="8" t="s">
        <v>49</v>
      </c>
      <c r="C18" s="55" t="s">
        <v>34</v>
      </c>
      <c r="D18" s="102" t="s">
        <v>48</v>
      </c>
      <c r="E18" s="100"/>
      <c r="F18" s="101"/>
      <c r="G18" s="87"/>
      <c r="H18" s="33"/>
      <c r="I18" s="191">
        <f t="shared" si="3"/>
        <v>0</v>
      </c>
      <c r="J18" s="78" t="s">
        <v>62</v>
      </c>
      <c r="K18" s="34">
        <v>0.1</v>
      </c>
      <c r="L18" s="35">
        <v>18</v>
      </c>
      <c r="M18" s="30">
        <f t="shared" si="2"/>
        <v>1.8</v>
      </c>
      <c r="N18" s="31">
        <f t="shared" si="0"/>
        <v>1.8</v>
      </c>
      <c r="O18" s="32"/>
      <c r="P18" s="152">
        <f t="shared" si="4"/>
        <v>1.8</v>
      </c>
    </row>
    <row r="19" spans="1:16" ht="12.75" x14ac:dyDescent="0.2">
      <c r="A19" s="151"/>
      <c r="B19" s="8" t="s">
        <v>88</v>
      </c>
      <c r="C19" s="55" t="s">
        <v>34</v>
      </c>
      <c r="D19" s="102" t="s">
        <v>48</v>
      </c>
      <c r="E19" s="100"/>
      <c r="F19" s="101"/>
      <c r="G19" s="87"/>
      <c r="H19" s="33"/>
      <c r="I19" s="191">
        <f t="shared" si="3"/>
        <v>0</v>
      </c>
      <c r="J19" s="78" t="s">
        <v>23</v>
      </c>
      <c r="K19" s="34">
        <v>0.1</v>
      </c>
      <c r="L19" s="35">
        <v>30</v>
      </c>
      <c r="M19" s="30">
        <f t="shared" si="2"/>
        <v>3</v>
      </c>
      <c r="N19" s="31">
        <f t="shared" si="0"/>
        <v>3</v>
      </c>
      <c r="O19" s="32"/>
      <c r="P19" s="152">
        <f t="shared" si="4"/>
        <v>3</v>
      </c>
    </row>
    <row r="20" spans="1:16" ht="13.5" thickBot="1" x14ac:dyDescent="0.25">
      <c r="A20" s="151"/>
      <c r="B20" s="8" t="s">
        <v>98</v>
      </c>
      <c r="C20" s="55" t="s">
        <v>33</v>
      </c>
      <c r="D20" s="102" t="s">
        <v>64</v>
      </c>
      <c r="E20" s="100"/>
      <c r="F20" s="101"/>
      <c r="G20" s="87">
        <v>2</v>
      </c>
      <c r="H20" s="33">
        <v>40</v>
      </c>
      <c r="I20" s="191">
        <f t="shared" si="3"/>
        <v>80</v>
      </c>
      <c r="J20" s="78"/>
      <c r="K20" s="34"/>
      <c r="L20" s="35"/>
      <c r="M20" s="30">
        <f t="shared" si="2"/>
        <v>0</v>
      </c>
      <c r="N20" s="31">
        <f t="shared" si="0"/>
        <v>80</v>
      </c>
      <c r="O20" s="32"/>
      <c r="P20" s="152">
        <f t="shared" si="4"/>
        <v>80</v>
      </c>
    </row>
    <row r="21" spans="1:16" s="5" customFormat="1" ht="12" thickBot="1" x14ac:dyDescent="0.25">
      <c r="A21" s="153" t="s">
        <v>13</v>
      </c>
      <c r="B21" s="16" t="s">
        <v>50</v>
      </c>
      <c r="C21" s="54"/>
      <c r="D21" s="103"/>
      <c r="E21" s="70"/>
      <c r="F21" s="123">
        <f>SUM(F22:F24)</f>
        <v>0</v>
      </c>
      <c r="G21" s="124">
        <f>SUM(G22:G24)</f>
        <v>0.5</v>
      </c>
      <c r="H21" s="125">
        <f>H24</f>
        <v>0</v>
      </c>
      <c r="I21" s="192">
        <f>H21*G21</f>
        <v>0</v>
      </c>
      <c r="J21" s="117"/>
      <c r="K21" s="118">
        <f>SUM(K22:K24)</f>
        <v>5.6</v>
      </c>
      <c r="L21" s="126"/>
      <c r="M21" s="120">
        <f>SUM(M22:M24)</f>
        <v>137</v>
      </c>
      <c r="N21" s="175">
        <f t="shared" si="0"/>
        <v>137</v>
      </c>
      <c r="O21" s="127"/>
      <c r="P21" s="154">
        <f>SUM(P22:P24)</f>
        <v>137</v>
      </c>
    </row>
    <row r="22" spans="1:16" ht="13.5" thickTop="1" x14ac:dyDescent="0.2">
      <c r="A22" s="151"/>
      <c r="B22" s="8" t="s">
        <v>56</v>
      </c>
      <c r="C22" s="55" t="s">
        <v>34</v>
      </c>
      <c r="D22" s="102" t="s">
        <v>51</v>
      </c>
      <c r="E22" s="71"/>
      <c r="F22" s="72"/>
      <c r="G22" s="87">
        <v>0.25</v>
      </c>
      <c r="H22" s="6"/>
      <c r="I22" s="186">
        <f t="shared" si="1"/>
        <v>0</v>
      </c>
      <c r="J22" s="78" t="s">
        <v>17</v>
      </c>
      <c r="K22" s="34">
        <v>0.1</v>
      </c>
      <c r="L22" s="46">
        <v>800</v>
      </c>
      <c r="M22" s="107">
        <f t="shared" si="2"/>
        <v>80</v>
      </c>
      <c r="N22" s="108">
        <f>M22+F22+I22</f>
        <v>80</v>
      </c>
      <c r="O22" s="47"/>
      <c r="P22" s="155">
        <f>N22*$O$6</f>
        <v>80</v>
      </c>
    </row>
    <row r="23" spans="1:16" ht="12.75" x14ac:dyDescent="0.2">
      <c r="A23" s="151"/>
      <c r="B23" s="8" t="s">
        <v>57</v>
      </c>
      <c r="C23" s="55" t="s">
        <v>34</v>
      </c>
      <c r="D23" s="102" t="s">
        <v>51</v>
      </c>
      <c r="E23" s="71"/>
      <c r="F23" s="72"/>
      <c r="G23" s="87">
        <v>0.25</v>
      </c>
      <c r="H23" s="6"/>
      <c r="I23" s="186">
        <f t="shared" si="1"/>
        <v>0</v>
      </c>
      <c r="J23" s="78" t="s">
        <v>17</v>
      </c>
      <c r="K23" s="34">
        <v>0.5</v>
      </c>
      <c r="L23" s="46">
        <v>90</v>
      </c>
      <c r="M23" s="109">
        <f t="shared" si="2"/>
        <v>45</v>
      </c>
      <c r="N23" s="110">
        <f>M23+F23+I23</f>
        <v>45</v>
      </c>
      <c r="O23" s="47"/>
      <c r="P23" s="155">
        <f>N23*$O$6</f>
        <v>45</v>
      </c>
    </row>
    <row r="24" spans="1:16" ht="13.5" thickBot="1" x14ac:dyDescent="0.25">
      <c r="A24" s="151"/>
      <c r="B24" s="8" t="s">
        <v>80</v>
      </c>
      <c r="C24" s="55" t="s">
        <v>34</v>
      </c>
      <c r="D24" s="102" t="s">
        <v>51</v>
      </c>
      <c r="E24" s="71"/>
      <c r="F24" s="72"/>
      <c r="G24" s="87"/>
      <c r="H24" s="6"/>
      <c r="I24" s="186">
        <f t="shared" si="1"/>
        <v>0</v>
      </c>
      <c r="J24" s="78" t="s">
        <v>87</v>
      </c>
      <c r="K24" s="34">
        <v>5</v>
      </c>
      <c r="L24" s="46">
        <v>2.4</v>
      </c>
      <c r="M24" s="111">
        <f t="shared" si="2"/>
        <v>12</v>
      </c>
      <c r="N24" s="112">
        <f>M24+F24+I24</f>
        <v>12</v>
      </c>
      <c r="O24" s="47"/>
      <c r="P24" s="155">
        <f>N24*$O$6</f>
        <v>12</v>
      </c>
    </row>
    <row r="25" spans="1:16" s="5" customFormat="1" ht="12" thickBot="1" x14ac:dyDescent="0.25">
      <c r="A25" s="153" t="s">
        <v>14</v>
      </c>
      <c r="B25" s="16" t="s">
        <v>11</v>
      </c>
      <c r="C25" s="54"/>
      <c r="D25" s="103"/>
      <c r="E25" s="70"/>
      <c r="F25" s="128">
        <f>SUM(F26:F29)</f>
        <v>0</v>
      </c>
      <c r="G25" s="129">
        <f>SUM(G26:G29)</f>
        <v>0</v>
      </c>
      <c r="H25" s="130"/>
      <c r="I25" s="193">
        <f>SUM(I26:I29)</f>
        <v>0</v>
      </c>
      <c r="J25" s="117"/>
      <c r="K25" s="131">
        <f>SUM(K26:K29)</f>
        <v>63</v>
      </c>
      <c r="L25" s="132"/>
      <c r="M25" s="133">
        <f>SUM(M26:M29)</f>
        <v>150.30000000000001</v>
      </c>
      <c r="N25" s="133">
        <f>M25+F25+I25</f>
        <v>150.30000000000001</v>
      </c>
      <c r="O25" s="134"/>
      <c r="P25" s="156">
        <f>SUM(P26:P29)</f>
        <v>150.30000000000001</v>
      </c>
    </row>
    <row r="26" spans="1:16" ht="13.5" thickTop="1" x14ac:dyDescent="0.2">
      <c r="A26" s="151"/>
      <c r="B26" s="7" t="s">
        <v>43</v>
      </c>
      <c r="C26" s="53" t="s">
        <v>69</v>
      </c>
      <c r="D26" s="102" t="s">
        <v>82</v>
      </c>
      <c r="E26" s="71"/>
      <c r="F26" s="72"/>
      <c r="G26" s="89"/>
      <c r="H26" s="6"/>
      <c r="I26" s="186">
        <f t="shared" si="1"/>
        <v>0</v>
      </c>
      <c r="J26" s="78" t="s">
        <v>12</v>
      </c>
      <c r="K26" s="34">
        <v>5</v>
      </c>
      <c r="L26" s="46">
        <v>5.0999999999999996</v>
      </c>
      <c r="M26" s="30">
        <f t="shared" si="2"/>
        <v>25.5</v>
      </c>
      <c r="N26" s="31">
        <f t="shared" si="0"/>
        <v>25.5</v>
      </c>
      <c r="O26" s="32"/>
      <c r="P26" s="152">
        <f>N26*$O$6</f>
        <v>25.5</v>
      </c>
    </row>
    <row r="27" spans="1:16" ht="11.25" customHeight="1" x14ac:dyDescent="0.2">
      <c r="A27" s="151"/>
      <c r="B27" s="7" t="s">
        <v>81</v>
      </c>
      <c r="C27" s="53" t="s">
        <v>69</v>
      </c>
      <c r="D27" s="102" t="s">
        <v>84</v>
      </c>
      <c r="E27" s="71"/>
      <c r="F27" s="72"/>
      <c r="G27" s="89"/>
      <c r="H27" s="6"/>
      <c r="I27" s="186">
        <f t="shared" si="1"/>
        <v>0</v>
      </c>
      <c r="J27" s="78" t="s">
        <v>12</v>
      </c>
      <c r="K27" s="34">
        <v>20</v>
      </c>
      <c r="L27" s="46">
        <v>4.8</v>
      </c>
      <c r="M27" s="30">
        <f t="shared" si="2"/>
        <v>96</v>
      </c>
      <c r="N27" s="31">
        <f t="shared" si="0"/>
        <v>96</v>
      </c>
      <c r="O27" s="32"/>
      <c r="P27" s="152">
        <f>N27*$O$6</f>
        <v>96</v>
      </c>
    </row>
    <row r="28" spans="1:16" ht="11.25" customHeight="1" x14ac:dyDescent="0.2">
      <c r="A28" s="151"/>
      <c r="B28" s="7" t="s">
        <v>81</v>
      </c>
      <c r="C28" s="53" t="s">
        <v>69</v>
      </c>
      <c r="D28" s="102" t="s">
        <v>85</v>
      </c>
      <c r="E28" s="71"/>
      <c r="F28" s="72"/>
      <c r="G28" s="89"/>
      <c r="H28" s="6"/>
      <c r="I28" s="186">
        <f t="shared" si="1"/>
        <v>0</v>
      </c>
      <c r="J28" s="78" t="s">
        <v>12</v>
      </c>
      <c r="K28" s="34">
        <v>8</v>
      </c>
      <c r="L28" s="46">
        <v>1.5</v>
      </c>
      <c r="M28" s="30">
        <f t="shared" si="2"/>
        <v>12</v>
      </c>
      <c r="N28" s="31">
        <f t="shared" si="0"/>
        <v>12</v>
      </c>
      <c r="O28" s="32"/>
      <c r="P28" s="152">
        <f>N28*$O$6</f>
        <v>12</v>
      </c>
    </row>
    <row r="29" spans="1:16" ht="13.5" thickBot="1" x14ac:dyDescent="0.25">
      <c r="A29" s="151"/>
      <c r="B29" s="7" t="s">
        <v>43</v>
      </c>
      <c r="C29" s="53" t="s">
        <v>69</v>
      </c>
      <c r="D29" s="102" t="s">
        <v>86</v>
      </c>
      <c r="E29" s="71"/>
      <c r="F29" s="72"/>
      <c r="G29" s="89"/>
      <c r="H29" s="6"/>
      <c r="I29" s="186">
        <f t="shared" si="1"/>
        <v>0</v>
      </c>
      <c r="J29" s="78" t="s">
        <v>12</v>
      </c>
      <c r="K29" s="34">
        <v>30</v>
      </c>
      <c r="L29" s="46">
        <v>0.56000000000000005</v>
      </c>
      <c r="M29" s="30">
        <f t="shared" si="2"/>
        <v>16.8</v>
      </c>
      <c r="N29" s="31">
        <f t="shared" si="0"/>
        <v>16.8</v>
      </c>
      <c r="O29" s="32"/>
      <c r="P29" s="152">
        <f>N29*$O$6</f>
        <v>16.8</v>
      </c>
    </row>
    <row r="30" spans="1:16" s="5" customFormat="1" ht="12" thickBot="1" x14ac:dyDescent="0.25">
      <c r="A30" s="153" t="s">
        <v>15</v>
      </c>
      <c r="B30" s="16" t="s">
        <v>16</v>
      </c>
      <c r="C30" s="54"/>
      <c r="D30" s="103"/>
      <c r="E30" s="99"/>
      <c r="F30" s="114">
        <f>SUM(F31:F48)</f>
        <v>0</v>
      </c>
      <c r="G30" s="115">
        <f>SUM(G31:G48)</f>
        <v>1.9999999999999998</v>
      </c>
      <c r="H30" s="135"/>
      <c r="I30" s="190">
        <f>SUM(I31:I48)</f>
        <v>0</v>
      </c>
      <c r="J30" s="117"/>
      <c r="K30" s="118">
        <f>SUM(K31:K48)</f>
        <v>1341.9749999999999</v>
      </c>
      <c r="L30" s="119"/>
      <c r="M30" s="120">
        <f>SUM(M31:M48)</f>
        <v>144.30000000000001</v>
      </c>
      <c r="N30" s="121">
        <f t="shared" si="0"/>
        <v>144.30000000000001</v>
      </c>
      <c r="O30" s="122"/>
      <c r="P30" s="154">
        <f>SUM(P33:P48)</f>
        <v>140.44999999999999</v>
      </c>
    </row>
    <row r="31" spans="1:16" ht="13.5" thickTop="1" x14ac:dyDescent="0.2">
      <c r="A31" s="151"/>
      <c r="B31" s="50" t="s">
        <v>28</v>
      </c>
      <c r="C31" s="56"/>
      <c r="D31" s="102"/>
      <c r="E31" s="71"/>
      <c r="F31" s="72"/>
      <c r="G31" s="86"/>
      <c r="H31" s="6"/>
      <c r="I31" s="186">
        <f t="shared" si="1"/>
        <v>0</v>
      </c>
      <c r="J31" s="79"/>
      <c r="K31" s="34"/>
      <c r="L31" s="46"/>
      <c r="M31" s="30">
        <f>K31*L31</f>
        <v>0</v>
      </c>
      <c r="N31" s="31">
        <f t="shared" si="0"/>
        <v>0</v>
      </c>
      <c r="O31" s="32"/>
      <c r="P31" s="152">
        <f>N31*$O$6</f>
        <v>0</v>
      </c>
    </row>
    <row r="32" spans="1:16" ht="12.75" customHeight="1" x14ac:dyDescent="0.2">
      <c r="A32" s="157"/>
      <c r="B32" s="113" t="s">
        <v>83</v>
      </c>
      <c r="C32" s="57" t="s">
        <v>35</v>
      </c>
      <c r="D32" s="102" t="s">
        <v>64</v>
      </c>
      <c r="E32" s="71"/>
      <c r="F32" s="72"/>
      <c r="G32" s="86">
        <v>0.2</v>
      </c>
      <c r="H32" s="6"/>
      <c r="I32" s="186">
        <f t="shared" si="1"/>
        <v>0</v>
      </c>
      <c r="J32" s="78" t="s">
        <v>23</v>
      </c>
      <c r="K32" s="34">
        <v>0.27500000000000002</v>
      </c>
      <c r="L32" s="46">
        <v>14</v>
      </c>
      <c r="M32" s="30">
        <f>K32*L32</f>
        <v>3.8500000000000005</v>
      </c>
      <c r="N32" s="31">
        <f t="shared" si="0"/>
        <v>3.8500000000000005</v>
      </c>
      <c r="O32" s="32"/>
      <c r="P32" s="152">
        <f>N32*$O$6</f>
        <v>3.8500000000000005</v>
      </c>
    </row>
    <row r="33" spans="1:16" ht="12.75" x14ac:dyDescent="0.2">
      <c r="A33" s="157"/>
      <c r="B33" s="51" t="s">
        <v>29</v>
      </c>
      <c r="C33" s="58"/>
      <c r="D33" s="102"/>
      <c r="E33" s="71"/>
      <c r="F33" s="72"/>
      <c r="G33" s="86"/>
      <c r="H33" s="6"/>
      <c r="I33" s="186"/>
      <c r="J33" s="78"/>
      <c r="K33" s="45"/>
      <c r="L33" s="46"/>
      <c r="M33" s="30">
        <f>K33*L33</f>
        <v>0</v>
      </c>
      <c r="N33" s="31">
        <f t="shared" si="0"/>
        <v>0</v>
      </c>
      <c r="O33" s="32"/>
      <c r="P33" s="152">
        <f>N33*$O$6</f>
        <v>0</v>
      </c>
    </row>
    <row r="34" spans="1:16" ht="12.75" x14ac:dyDescent="0.2">
      <c r="A34" s="157"/>
      <c r="B34" s="25" t="s">
        <v>54</v>
      </c>
      <c r="C34" s="57"/>
      <c r="D34" s="102"/>
      <c r="E34" s="71"/>
      <c r="F34" s="72"/>
      <c r="G34" s="86"/>
      <c r="H34" s="6"/>
      <c r="I34" s="186"/>
      <c r="K34" s="45"/>
      <c r="L34" s="46"/>
      <c r="M34" s="30">
        <f t="shared" ref="M34:M48" si="5">K34*L34</f>
        <v>0</v>
      </c>
      <c r="N34" s="31">
        <f t="shared" si="0"/>
        <v>0</v>
      </c>
      <c r="O34" s="32"/>
      <c r="P34" s="152">
        <f t="shared" ref="P34:P48" si="6">N34*$O$6</f>
        <v>0</v>
      </c>
    </row>
    <row r="35" spans="1:16" ht="22.5" x14ac:dyDescent="0.2">
      <c r="A35" s="157"/>
      <c r="B35" s="26" t="s">
        <v>53</v>
      </c>
      <c r="C35" s="57" t="s">
        <v>35</v>
      </c>
      <c r="D35" s="102" t="s">
        <v>64</v>
      </c>
      <c r="E35" s="71"/>
      <c r="F35" s="72"/>
      <c r="G35" s="86">
        <v>0.2</v>
      </c>
      <c r="H35" s="6"/>
      <c r="I35" s="186"/>
      <c r="J35" s="78" t="s">
        <v>12</v>
      </c>
      <c r="K35" s="34">
        <v>0.2</v>
      </c>
      <c r="L35" s="46">
        <v>50</v>
      </c>
      <c r="M35" s="30">
        <f t="shared" si="5"/>
        <v>10</v>
      </c>
      <c r="N35" s="31">
        <f t="shared" si="0"/>
        <v>10</v>
      </c>
      <c r="O35" s="32"/>
      <c r="P35" s="152">
        <f t="shared" si="6"/>
        <v>10</v>
      </c>
    </row>
    <row r="36" spans="1:16" ht="12.75" x14ac:dyDescent="0.2">
      <c r="A36" s="157"/>
      <c r="B36" s="26" t="s">
        <v>95</v>
      </c>
      <c r="C36" s="57" t="s">
        <v>35</v>
      </c>
      <c r="D36" s="2" t="s">
        <v>77</v>
      </c>
      <c r="E36" s="71"/>
      <c r="F36" s="72"/>
      <c r="G36" s="86">
        <v>0.2</v>
      </c>
      <c r="H36" s="6"/>
      <c r="I36" s="186"/>
      <c r="J36" s="78" t="s">
        <v>30</v>
      </c>
      <c r="K36" s="34">
        <v>160</v>
      </c>
      <c r="L36" s="46">
        <v>0.06</v>
      </c>
      <c r="M36" s="30">
        <f t="shared" si="5"/>
        <v>9.6</v>
      </c>
      <c r="N36" s="31">
        <f t="shared" si="0"/>
        <v>9.6</v>
      </c>
      <c r="O36" s="32"/>
      <c r="P36" s="152">
        <f t="shared" si="6"/>
        <v>9.6</v>
      </c>
    </row>
    <row r="37" spans="1:16" ht="12.75" x14ac:dyDescent="0.2">
      <c r="A37" s="157"/>
      <c r="B37" s="26" t="s">
        <v>94</v>
      </c>
      <c r="C37" s="57" t="s">
        <v>35</v>
      </c>
      <c r="D37" s="2" t="s">
        <v>77</v>
      </c>
      <c r="E37" s="71"/>
      <c r="F37" s="72"/>
      <c r="G37" s="86">
        <v>0.2</v>
      </c>
      <c r="H37" s="6"/>
      <c r="I37" s="186"/>
      <c r="J37" s="78" t="s">
        <v>65</v>
      </c>
      <c r="K37" s="34">
        <v>500</v>
      </c>
      <c r="L37" s="46">
        <v>2.3E-2</v>
      </c>
      <c r="M37" s="30">
        <f t="shared" si="5"/>
        <v>11.5</v>
      </c>
      <c r="N37" s="31">
        <f t="shared" si="0"/>
        <v>11.5</v>
      </c>
      <c r="O37" s="32"/>
      <c r="P37" s="152">
        <f t="shared" si="6"/>
        <v>11.5</v>
      </c>
    </row>
    <row r="38" spans="1:16" ht="12.75" x14ac:dyDescent="0.2">
      <c r="A38" s="157"/>
      <c r="B38" s="25" t="s">
        <v>58</v>
      </c>
      <c r="C38" s="57"/>
      <c r="E38" s="71"/>
      <c r="F38" s="72"/>
      <c r="G38" s="86"/>
      <c r="H38" s="6"/>
      <c r="I38" s="186"/>
      <c r="J38" s="78"/>
      <c r="K38" s="34"/>
      <c r="L38" s="46"/>
      <c r="M38" s="30">
        <f t="shared" si="5"/>
        <v>0</v>
      </c>
      <c r="N38" s="31">
        <f t="shared" si="0"/>
        <v>0</v>
      </c>
      <c r="O38" s="32"/>
      <c r="P38" s="152">
        <f t="shared" si="6"/>
        <v>0</v>
      </c>
    </row>
    <row r="39" spans="1:16" ht="12.75" x14ac:dyDescent="0.2">
      <c r="A39" s="157"/>
      <c r="B39" s="26" t="s">
        <v>55</v>
      </c>
      <c r="C39" s="57" t="s">
        <v>35</v>
      </c>
      <c r="D39" s="2" t="s">
        <v>93</v>
      </c>
      <c r="E39" s="71"/>
      <c r="F39" s="72"/>
      <c r="G39" s="86">
        <v>0.2</v>
      </c>
      <c r="H39" s="6"/>
      <c r="I39" s="186"/>
      <c r="J39" s="78" t="s">
        <v>65</v>
      </c>
      <c r="K39" s="34">
        <v>200</v>
      </c>
      <c r="L39" s="46">
        <v>0.04</v>
      </c>
      <c r="M39" s="30">
        <f t="shared" si="5"/>
        <v>8</v>
      </c>
      <c r="N39" s="31">
        <f t="shared" si="0"/>
        <v>8</v>
      </c>
      <c r="O39" s="32"/>
      <c r="P39" s="152">
        <f t="shared" si="6"/>
        <v>8</v>
      </c>
    </row>
    <row r="40" spans="1:16" ht="12.75" x14ac:dyDescent="0.2">
      <c r="A40" s="157"/>
      <c r="B40" s="26" t="s">
        <v>49</v>
      </c>
      <c r="C40" s="57" t="s">
        <v>35</v>
      </c>
      <c r="D40" s="2" t="s">
        <v>93</v>
      </c>
      <c r="E40" s="71"/>
      <c r="F40" s="72"/>
      <c r="G40" s="86">
        <v>0.2</v>
      </c>
      <c r="H40" s="6"/>
      <c r="I40" s="186"/>
      <c r="J40" s="78" t="s">
        <v>65</v>
      </c>
      <c r="K40" s="34">
        <v>150</v>
      </c>
      <c r="L40" s="46">
        <v>0.03</v>
      </c>
      <c r="M40" s="30">
        <f t="shared" si="5"/>
        <v>4.5</v>
      </c>
      <c r="N40" s="31">
        <f t="shared" si="0"/>
        <v>4.5</v>
      </c>
      <c r="O40" s="32"/>
      <c r="P40" s="152">
        <f t="shared" si="6"/>
        <v>4.5</v>
      </c>
    </row>
    <row r="41" spans="1:16" ht="12.75" x14ac:dyDescent="0.2">
      <c r="A41" s="151"/>
      <c r="B41" s="24" t="s">
        <v>42</v>
      </c>
      <c r="C41" s="59"/>
      <c r="D41" s="102"/>
      <c r="E41" s="71"/>
      <c r="F41" s="72"/>
      <c r="G41" s="86"/>
      <c r="H41" s="6"/>
      <c r="I41" s="186"/>
      <c r="J41" s="78"/>
      <c r="K41" s="45"/>
      <c r="L41" s="46"/>
      <c r="M41" s="30">
        <f t="shared" si="5"/>
        <v>0</v>
      </c>
      <c r="N41" s="31">
        <f t="shared" si="0"/>
        <v>0</v>
      </c>
      <c r="O41" s="32"/>
      <c r="P41" s="152">
        <f t="shared" si="6"/>
        <v>0</v>
      </c>
    </row>
    <row r="42" spans="1:16" ht="12.75" x14ac:dyDescent="0.2">
      <c r="A42" s="157"/>
      <c r="B42" s="24" t="s">
        <v>75</v>
      </c>
      <c r="C42" s="59"/>
      <c r="D42" s="102"/>
      <c r="E42" s="71"/>
      <c r="F42" s="72"/>
      <c r="G42" s="86"/>
      <c r="H42" s="6"/>
      <c r="I42" s="186"/>
      <c r="J42" s="78"/>
      <c r="K42" s="45"/>
      <c r="L42" s="46"/>
      <c r="M42" s="30">
        <f t="shared" si="5"/>
        <v>0</v>
      </c>
      <c r="N42" s="31">
        <f t="shared" si="0"/>
        <v>0</v>
      </c>
      <c r="O42" s="32"/>
      <c r="P42" s="152">
        <f t="shared" si="6"/>
        <v>0</v>
      </c>
    </row>
    <row r="43" spans="1:16" ht="12.75" x14ac:dyDescent="0.2">
      <c r="A43" s="157"/>
      <c r="B43" s="26" t="s">
        <v>76</v>
      </c>
      <c r="C43" s="57" t="s">
        <v>35</v>
      </c>
      <c r="D43" s="2" t="s">
        <v>77</v>
      </c>
      <c r="E43" s="71"/>
      <c r="F43" s="72"/>
      <c r="G43" s="86">
        <v>0.2</v>
      </c>
      <c r="H43" s="6"/>
      <c r="I43" s="186"/>
      <c r="J43" s="78" t="s">
        <v>65</v>
      </c>
      <c r="K43" s="45">
        <v>200</v>
      </c>
      <c r="L43" s="46">
        <v>0.06</v>
      </c>
      <c r="M43" s="30">
        <f t="shared" si="5"/>
        <v>12</v>
      </c>
      <c r="N43" s="31">
        <f t="shared" si="0"/>
        <v>12</v>
      </c>
      <c r="O43" s="32"/>
      <c r="P43" s="152">
        <f t="shared" si="6"/>
        <v>12</v>
      </c>
    </row>
    <row r="44" spans="1:16" ht="12.75" x14ac:dyDescent="0.2">
      <c r="A44" s="157"/>
      <c r="B44" s="26" t="s">
        <v>92</v>
      </c>
      <c r="C44" s="57" t="s">
        <v>35</v>
      </c>
      <c r="D44" s="2" t="s">
        <v>77</v>
      </c>
      <c r="E44" s="71"/>
      <c r="F44" s="72"/>
      <c r="G44" s="86">
        <v>0.2</v>
      </c>
      <c r="H44" s="6"/>
      <c r="I44" s="186"/>
      <c r="J44" s="78" t="s">
        <v>30</v>
      </c>
      <c r="K44" s="45">
        <v>80</v>
      </c>
      <c r="L44" s="46">
        <v>7.0000000000000007E-2</v>
      </c>
      <c r="M44" s="30">
        <f t="shared" si="5"/>
        <v>5.6000000000000005</v>
      </c>
      <c r="N44" s="31">
        <f t="shared" si="0"/>
        <v>5.6000000000000005</v>
      </c>
      <c r="O44" s="32"/>
      <c r="P44" s="152">
        <f t="shared" si="6"/>
        <v>5.6000000000000005</v>
      </c>
    </row>
    <row r="45" spans="1:16" ht="12.75" x14ac:dyDescent="0.2">
      <c r="A45" s="157"/>
      <c r="B45" s="24" t="s">
        <v>78</v>
      </c>
      <c r="C45" s="57" t="s">
        <v>35</v>
      </c>
      <c r="D45" s="2" t="s">
        <v>64</v>
      </c>
      <c r="E45" s="71"/>
      <c r="F45" s="72"/>
      <c r="G45" s="86">
        <v>0.2</v>
      </c>
      <c r="H45" s="6"/>
      <c r="I45" s="186"/>
      <c r="J45" s="78" t="s">
        <v>30</v>
      </c>
      <c r="K45" s="45">
        <v>37</v>
      </c>
      <c r="L45" s="46">
        <v>1</v>
      </c>
      <c r="M45" s="30">
        <f t="shared" si="5"/>
        <v>37</v>
      </c>
      <c r="N45" s="31">
        <f t="shared" si="0"/>
        <v>37</v>
      </c>
      <c r="O45" s="32"/>
      <c r="P45" s="152">
        <f>N45*$O$6</f>
        <v>37</v>
      </c>
    </row>
    <row r="46" spans="1:16" ht="12.75" x14ac:dyDescent="0.2">
      <c r="A46" s="157"/>
      <c r="B46" s="194" t="s">
        <v>91</v>
      </c>
      <c r="C46" s="57" t="s">
        <v>35</v>
      </c>
      <c r="D46" s="2" t="s">
        <v>64</v>
      </c>
      <c r="E46" s="71"/>
      <c r="F46" s="72"/>
      <c r="G46" s="86"/>
      <c r="H46" s="6"/>
      <c r="I46" s="186"/>
      <c r="J46" s="78" t="s">
        <v>12</v>
      </c>
      <c r="K46" s="45">
        <v>2</v>
      </c>
      <c r="L46" s="46">
        <v>18</v>
      </c>
      <c r="M46" s="30">
        <f t="shared" si="5"/>
        <v>36</v>
      </c>
      <c r="N46" s="31">
        <f t="shared" si="0"/>
        <v>36</v>
      </c>
      <c r="O46" s="32"/>
      <c r="P46" s="152">
        <f>N46*$O$6</f>
        <v>36</v>
      </c>
    </row>
    <row r="47" spans="1:16" ht="12.75" x14ac:dyDescent="0.2">
      <c r="A47" s="157"/>
      <c r="B47" s="26" t="s">
        <v>52</v>
      </c>
      <c r="C47" s="59"/>
      <c r="D47" s="102"/>
      <c r="E47" s="71"/>
      <c r="F47" s="72"/>
      <c r="G47" s="86"/>
      <c r="H47" s="6"/>
      <c r="I47" s="186"/>
      <c r="K47" s="45"/>
      <c r="L47" s="46"/>
      <c r="M47" s="30">
        <f t="shared" si="5"/>
        <v>0</v>
      </c>
      <c r="N47" s="31">
        <f t="shared" si="0"/>
        <v>0</v>
      </c>
      <c r="O47" s="32"/>
      <c r="P47" s="152">
        <f t="shared" si="6"/>
        <v>0</v>
      </c>
    </row>
    <row r="48" spans="1:16" ht="13.5" thickBot="1" x14ac:dyDescent="0.25">
      <c r="A48" s="157"/>
      <c r="B48" s="26" t="s">
        <v>90</v>
      </c>
      <c r="C48" s="57" t="s">
        <v>35</v>
      </c>
      <c r="D48" s="102" t="s">
        <v>63</v>
      </c>
      <c r="E48" s="71"/>
      <c r="F48" s="72"/>
      <c r="G48" s="86">
        <v>0.2</v>
      </c>
      <c r="H48" s="6"/>
      <c r="I48" s="186"/>
      <c r="J48" s="78" t="s">
        <v>65</v>
      </c>
      <c r="K48" s="45">
        <v>12.5</v>
      </c>
      <c r="L48" s="46">
        <v>0.5</v>
      </c>
      <c r="M48" s="30">
        <f t="shared" si="5"/>
        <v>6.25</v>
      </c>
      <c r="N48" s="31">
        <f t="shared" si="0"/>
        <v>6.25</v>
      </c>
      <c r="O48" s="32"/>
      <c r="P48" s="152">
        <f t="shared" si="6"/>
        <v>6.25</v>
      </c>
    </row>
    <row r="49" spans="1:16" s="5" customFormat="1" ht="12" thickBot="1" x14ac:dyDescent="0.25">
      <c r="A49" s="153" t="s">
        <v>18</v>
      </c>
      <c r="B49" s="16" t="s">
        <v>31</v>
      </c>
      <c r="C49" s="54"/>
      <c r="D49" s="103"/>
      <c r="E49" s="99"/>
      <c r="F49" s="136">
        <f>SUM(F50:F53)</f>
        <v>0</v>
      </c>
      <c r="G49" s="137">
        <f>SUM(G50:G53)</f>
        <v>2</v>
      </c>
      <c r="H49" s="138"/>
      <c r="I49" s="187">
        <f>SUM(I50:I53)</f>
        <v>80</v>
      </c>
      <c r="J49" s="139"/>
      <c r="K49" s="131">
        <f>SUM(K50:K53)</f>
        <v>413</v>
      </c>
      <c r="L49" s="132"/>
      <c r="M49" s="178">
        <f>SUM(M50:M53)</f>
        <v>174.4</v>
      </c>
      <c r="N49" s="133">
        <f>M49+F49+I49</f>
        <v>254.4</v>
      </c>
      <c r="O49" s="134"/>
      <c r="P49" s="156">
        <f>SUM(P50:P53)</f>
        <v>194.4</v>
      </c>
    </row>
    <row r="50" spans="1:16" ht="12.75" customHeight="1" thickTop="1" x14ac:dyDescent="0.2">
      <c r="A50" s="151"/>
      <c r="B50" s="52" t="s">
        <v>59</v>
      </c>
      <c r="C50" s="60" t="s">
        <v>33</v>
      </c>
      <c r="D50" s="102" t="s">
        <v>89</v>
      </c>
      <c r="E50" s="68"/>
      <c r="F50" s="72"/>
      <c r="G50" s="105">
        <v>2</v>
      </c>
      <c r="H50" s="106">
        <v>40</v>
      </c>
      <c r="I50" s="185">
        <f t="shared" si="1"/>
        <v>80</v>
      </c>
      <c r="J50" s="79"/>
      <c r="K50" s="48">
        <v>0</v>
      </c>
      <c r="L50" s="180">
        <v>0</v>
      </c>
      <c r="M50" s="182">
        <f t="shared" ref="M50:M53" si="7">K50*L50</f>
        <v>0</v>
      </c>
      <c r="N50" s="179">
        <f t="shared" si="0"/>
        <v>80</v>
      </c>
      <c r="O50" s="40"/>
      <c r="P50" s="158">
        <f t="shared" ref="P50:P56" si="8">N50*$O$6</f>
        <v>80</v>
      </c>
    </row>
    <row r="51" spans="1:16" ht="12.75" customHeight="1" x14ac:dyDescent="0.2">
      <c r="A51" s="151"/>
      <c r="B51" s="9" t="s">
        <v>60</v>
      </c>
      <c r="C51" s="55" t="s">
        <v>34</v>
      </c>
      <c r="D51" s="102" t="s">
        <v>89</v>
      </c>
      <c r="E51" s="71"/>
      <c r="F51" s="72"/>
      <c r="G51" s="86"/>
      <c r="H51" s="29"/>
      <c r="I51" s="186">
        <f t="shared" si="1"/>
        <v>0</v>
      </c>
      <c r="J51" s="79" t="s">
        <v>44</v>
      </c>
      <c r="K51" s="49">
        <v>400</v>
      </c>
      <c r="L51" s="181">
        <v>0.22</v>
      </c>
      <c r="M51" s="183">
        <f t="shared" si="7"/>
        <v>88</v>
      </c>
      <c r="N51" s="179">
        <f t="shared" si="0"/>
        <v>88</v>
      </c>
      <c r="O51" s="41"/>
      <c r="P51" s="152">
        <f t="shared" si="8"/>
        <v>88</v>
      </c>
    </row>
    <row r="52" spans="1:16" ht="12.75" customHeight="1" x14ac:dyDescent="0.2">
      <c r="A52" s="151"/>
      <c r="B52" s="9" t="s">
        <v>61</v>
      </c>
      <c r="C52" s="55" t="s">
        <v>34</v>
      </c>
      <c r="D52" s="102" t="s">
        <v>89</v>
      </c>
      <c r="E52" s="71"/>
      <c r="F52" s="72"/>
      <c r="G52" s="86"/>
      <c r="H52" s="29"/>
      <c r="I52" s="186">
        <f t="shared" si="1"/>
        <v>0</v>
      </c>
      <c r="J52" s="79" t="s">
        <v>44</v>
      </c>
      <c r="K52" s="49">
        <v>12</v>
      </c>
      <c r="L52" s="181">
        <v>2.2000000000000002</v>
      </c>
      <c r="M52" s="183">
        <f t="shared" si="7"/>
        <v>26.400000000000002</v>
      </c>
      <c r="N52" s="179">
        <f t="shared" si="0"/>
        <v>26.400000000000002</v>
      </c>
      <c r="O52" s="41"/>
      <c r="P52" s="152">
        <f t="shared" si="8"/>
        <v>26.400000000000002</v>
      </c>
    </row>
    <row r="53" spans="1:16" ht="12.75" customHeight="1" thickBot="1" x14ac:dyDescent="0.25">
      <c r="A53" s="151"/>
      <c r="B53" s="9" t="s">
        <v>70</v>
      </c>
      <c r="C53" s="55" t="s">
        <v>34</v>
      </c>
      <c r="D53" s="102" t="s">
        <v>89</v>
      </c>
      <c r="E53" s="71"/>
      <c r="F53" s="72"/>
      <c r="G53" s="86"/>
      <c r="H53" s="29"/>
      <c r="I53" s="88">
        <f t="shared" si="1"/>
        <v>0</v>
      </c>
      <c r="J53" s="79" t="s">
        <v>44</v>
      </c>
      <c r="K53" s="49">
        <v>1</v>
      </c>
      <c r="L53" s="181">
        <v>60</v>
      </c>
      <c r="M53" s="183">
        <f t="shared" si="7"/>
        <v>60</v>
      </c>
      <c r="N53" s="179">
        <f>M50+F53+I53</f>
        <v>0</v>
      </c>
      <c r="O53" s="41"/>
      <c r="P53" s="152">
        <f t="shared" si="8"/>
        <v>0</v>
      </c>
    </row>
    <row r="54" spans="1:16" s="147" customFormat="1" ht="12" x14ac:dyDescent="0.2">
      <c r="A54" s="159"/>
      <c r="B54" s="148" t="s">
        <v>19</v>
      </c>
      <c r="C54" s="140"/>
      <c r="D54" s="141"/>
      <c r="E54" s="142"/>
      <c r="F54" s="184">
        <f>F49+F30+F25+F21+F14+F9</f>
        <v>45</v>
      </c>
      <c r="G54" s="195"/>
      <c r="H54" s="197"/>
      <c r="I54" s="196">
        <f>I49+I30+I25+I21+I14+I9</f>
        <v>240</v>
      </c>
      <c r="J54" s="143"/>
      <c r="K54" s="144"/>
      <c r="L54" s="145"/>
      <c r="M54" s="198">
        <f>M49+M30+M25+M21+M14+M9</f>
        <v>662.2</v>
      </c>
      <c r="N54" s="199">
        <f>N49+N30+N25+N21+N14+N9</f>
        <v>947.2</v>
      </c>
      <c r="O54" s="146"/>
      <c r="P54" s="160">
        <f t="shared" si="8"/>
        <v>947.2</v>
      </c>
    </row>
    <row r="55" spans="1:16" ht="12" x14ac:dyDescent="0.2">
      <c r="A55" s="161"/>
      <c r="B55" s="20" t="s">
        <v>20</v>
      </c>
      <c r="C55" s="61"/>
      <c r="D55" s="104"/>
      <c r="E55" s="73"/>
      <c r="F55" s="74"/>
      <c r="G55" s="90"/>
      <c r="H55" s="21"/>
      <c r="I55" s="91"/>
      <c r="J55" s="80" t="s">
        <v>62</v>
      </c>
      <c r="K55" s="36">
        <v>4000</v>
      </c>
      <c r="L55" s="37">
        <v>0.7</v>
      </c>
      <c r="M55" s="42"/>
      <c r="N55" s="43">
        <f>K55*L55</f>
        <v>2800</v>
      </c>
      <c r="O55" s="44"/>
      <c r="P55" s="162">
        <f t="shared" si="8"/>
        <v>2800</v>
      </c>
    </row>
    <row r="56" spans="1:16" ht="12" x14ac:dyDescent="0.2">
      <c r="A56" s="161"/>
      <c r="B56" s="22" t="s">
        <v>21</v>
      </c>
      <c r="C56" s="62"/>
      <c r="D56" s="104"/>
      <c r="E56" s="75"/>
      <c r="F56" s="76"/>
      <c r="G56" s="92"/>
      <c r="H56" s="23"/>
      <c r="I56" s="93"/>
      <c r="J56" s="81"/>
      <c r="K56" s="38"/>
      <c r="L56" s="39"/>
      <c r="M56" s="42"/>
      <c r="N56" s="43">
        <f>N55-N54</f>
        <v>1852.8</v>
      </c>
      <c r="O56" s="44"/>
      <c r="P56" s="162">
        <f t="shared" si="8"/>
        <v>1852.8</v>
      </c>
    </row>
    <row r="57" spans="1:16" ht="12.75" thickBot="1" x14ac:dyDescent="0.25">
      <c r="A57" s="163"/>
      <c r="B57" s="164" t="s">
        <v>22</v>
      </c>
      <c r="C57" s="165"/>
      <c r="D57" s="166"/>
      <c r="E57" s="167"/>
      <c r="F57" s="168"/>
      <c r="G57" s="167"/>
      <c r="H57" s="169"/>
      <c r="I57" s="170"/>
      <c r="J57" s="169"/>
      <c r="K57" s="169"/>
      <c r="L57" s="169"/>
      <c r="M57" s="171"/>
      <c r="N57" s="172">
        <f>N56/N54*100</f>
        <v>195.6081081081081</v>
      </c>
      <c r="O57" s="173"/>
      <c r="P57" s="174">
        <f>P56/P54*100</f>
        <v>195.6081081081081</v>
      </c>
    </row>
    <row r="59" spans="1:16" ht="38.25" customHeight="1" x14ac:dyDescent="0.2">
      <c r="B59" s="204" t="s">
        <v>45</v>
      </c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</row>
  </sheetData>
  <sheetProtection selectLockedCells="1" selectUnlockedCells="1"/>
  <mergeCells count="14">
    <mergeCell ref="A2:P2"/>
    <mergeCell ref="C6:C8"/>
    <mergeCell ref="B59:P59"/>
    <mergeCell ref="G7:I7"/>
    <mergeCell ref="E6:N6"/>
    <mergeCell ref="D6:D8"/>
    <mergeCell ref="O7:P8"/>
    <mergeCell ref="A3:P3"/>
    <mergeCell ref="A4:P4"/>
    <mergeCell ref="A5:P5"/>
    <mergeCell ref="J7:N7"/>
    <mergeCell ref="A6:A8"/>
    <mergeCell ref="B6:B8"/>
    <mergeCell ref="E7:F7"/>
  </mergeCells>
  <printOptions horizontalCentered="1"/>
  <pageMargins left="0.39370078740157483" right="0.39370078740157483" top="0.51181102362204722" bottom="0.23622047244094491" header="0.51181102362204722" footer="0.51181102362204722"/>
  <pageSetup paperSize="9" scale="74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Късно зеле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Chesan za zeleno</dc:title>
  <dc:subject>Tehnologichna karta</dc:subject>
  <dc:creator>LSIF</dc:creator>
  <cp:lastModifiedBy>Stefan Hristov</cp:lastModifiedBy>
  <cp:revision>2</cp:revision>
  <cp:lastPrinted>2016-04-11T12:17:55Z</cp:lastPrinted>
  <dcterms:created xsi:type="dcterms:W3CDTF">2011-02-16T14:36:36Z</dcterms:created>
  <dcterms:modified xsi:type="dcterms:W3CDTF">2022-01-27T10:17:52Z</dcterms:modified>
</cp:coreProperties>
</file>