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LSIF\Desktop\"/>
    </mc:Choice>
  </mc:AlternateContent>
  <xr:revisionPtr revIDLastSave="0" documentId="13_ncr:1_{D6779E8D-14D5-467E-850D-01AE7E67F73B}" xr6:coauthVersionLast="47" xr6:coauthVersionMax="47" xr10:uidLastSave="{00000000-0000-0000-0000-000000000000}"/>
  <bookViews>
    <workbookView xWindow="-120" yWindow="-120" windowWidth="29040" windowHeight="15840" tabRatio="138" xr2:uid="{00000000-000D-0000-FFFF-FFFF00000000}"/>
  </bookViews>
  <sheets>
    <sheet name="Маслодайна роз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M31" i="1"/>
  <c r="N31" i="1" s="1"/>
  <c r="P31" i="1" s="1"/>
  <c r="M27" i="1"/>
  <c r="N27" i="1" s="1"/>
  <c r="P27" i="1" s="1"/>
  <c r="M29" i="1" l="1"/>
  <c r="N29" i="1" s="1"/>
  <c r="P29" i="1" s="1"/>
  <c r="M30" i="1"/>
  <c r="N30" i="1" s="1"/>
  <c r="P30" i="1" s="1"/>
  <c r="M33" i="1" l="1"/>
  <c r="M34" i="1"/>
  <c r="M35" i="1"/>
  <c r="M28" i="1" l="1"/>
  <c r="N28" i="1" l="1"/>
  <c r="P28" i="1" s="1"/>
  <c r="M16" i="1" l="1"/>
  <c r="I16" i="1"/>
  <c r="N16" i="1" l="1"/>
  <c r="P16" i="1" s="1"/>
  <c r="N37" i="1"/>
  <c r="P37" i="1" s="1"/>
  <c r="K32" i="1"/>
  <c r="G32" i="1"/>
  <c r="K22" i="1"/>
  <c r="G22" i="1"/>
  <c r="K19" i="1"/>
  <c r="K9" i="1"/>
  <c r="G19" i="1"/>
  <c r="G17" i="1"/>
  <c r="F32" i="1"/>
  <c r="F22" i="1"/>
  <c r="F19" i="1"/>
  <c r="F14" i="1"/>
  <c r="F17" i="1"/>
  <c r="K14" i="1"/>
  <c r="G14" i="1"/>
  <c r="F9" i="1"/>
  <c r="G9" i="1"/>
  <c r="M10" i="1"/>
  <c r="I11" i="1"/>
  <c r="I12" i="1"/>
  <c r="I13" i="1"/>
  <c r="I15" i="1"/>
  <c r="I14" i="1" s="1"/>
  <c r="I18" i="1"/>
  <c r="I20" i="1"/>
  <c r="I21" i="1"/>
  <c r="I23" i="1"/>
  <c r="I24" i="1"/>
  <c r="I33" i="1"/>
  <c r="I34" i="1"/>
  <c r="N34" i="1" s="1"/>
  <c r="P34" i="1" s="1"/>
  <c r="I35" i="1"/>
  <c r="N35" i="1" s="1"/>
  <c r="P35" i="1" s="1"/>
  <c r="I10" i="1"/>
  <c r="M21" i="1"/>
  <c r="M20" i="1"/>
  <c r="M15" i="1"/>
  <c r="M11" i="1"/>
  <c r="M12" i="1"/>
  <c r="M13" i="1"/>
  <c r="M23" i="1"/>
  <c r="M24" i="1"/>
  <c r="M25" i="1"/>
  <c r="N25" i="1" s="1"/>
  <c r="P25" i="1" s="1"/>
  <c r="M26" i="1"/>
  <c r="N26" i="1" s="1"/>
  <c r="P26" i="1" s="1"/>
  <c r="I9" i="1" l="1"/>
  <c r="N15" i="1"/>
  <c r="P15" i="1" s="1"/>
  <c r="P14" i="1" s="1"/>
  <c r="N20" i="1"/>
  <c r="P20" i="1" s="1"/>
  <c r="N12" i="1"/>
  <c r="P12" i="1" s="1"/>
  <c r="F36" i="1"/>
  <c r="N13" i="1"/>
  <c r="P13" i="1" s="1"/>
  <c r="N33" i="1"/>
  <c r="P33" i="1" s="1"/>
  <c r="N11" i="1"/>
  <c r="P11" i="1" s="1"/>
  <c r="N21" i="1"/>
  <c r="P21" i="1" s="1"/>
  <c r="I19" i="1"/>
  <c r="N24" i="1"/>
  <c r="P24" i="1" s="1"/>
  <c r="K17" i="1"/>
  <c r="M14" i="1"/>
  <c r="I32" i="1"/>
  <c r="M22" i="1"/>
  <c r="I22" i="1"/>
  <c r="M9" i="1"/>
  <c r="M19" i="1"/>
  <c r="N10" i="1"/>
  <c r="N23" i="1"/>
  <c r="P23" i="1" s="1"/>
  <c r="M18" i="1"/>
  <c r="M32" i="1"/>
  <c r="N19" i="1" l="1"/>
  <c r="P22" i="1"/>
  <c r="N14" i="1"/>
  <c r="P32" i="1"/>
  <c r="P19" i="1"/>
  <c r="I36" i="1"/>
  <c r="N22" i="1"/>
  <c r="N9" i="1"/>
  <c r="P10" i="1"/>
  <c r="P9" i="1" s="1"/>
  <c r="N32" i="1"/>
  <c r="M17" i="1"/>
  <c r="N17" i="1" s="1"/>
  <c r="N18" i="1"/>
  <c r="P18" i="1" s="1"/>
  <c r="P17" i="1" s="1"/>
  <c r="N36" i="1" l="1"/>
  <c r="M36" i="1"/>
  <c r="P36" i="1" l="1"/>
  <c r="N38" i="1"/>
  <c r="N39" i="1" l="1"/>
  <c r="P38" i="1"/>
  <c r="P39" i="1" s="1"/>
</calcChain>
</file>

<file path=xl/sharedStrings.xml><?xml version="1.0" encoding="utf-8"?>
<sst xmlns="http://schemas.openxmlformats.org/spreadsheetml/2006/main" count="119" uniqueCount="79">
  <si>
    <t>декара</t>
  </si>
  <si>
    <t>№</t>
  </si>
  <si>
    <t xml:space="preserve">Период </t>
  </si>
  <si>
    <t>Брой /
Количество</t>
  </si>
  <si>
    <t>Цена на 
единица</t>
  </si>
  <si>
    <t>Стойност
лв</t>
  </si>
  <si>
    <t>Общи
разходи
лв</t>
  </si>
  <si>
    <t>Общи
Разходи
– лв</t>
  </si>
  <si>
    <t>I</t>
  </si>
  <si>
    <t>ОБРАБОТКА НА ПОЧВАТА</t>
  </si>
  <si>
    <t>II</t>
  </si>
  <si>
    <t>ТОРЕНЕ</t>
  </si>
  <si>
    <t>кг/дка</t>
  </si>
  <si>
    <t>III</t>
  </si>
  <si>
    <t>IV</t>
  </si>
  <si>
    <t>V</t>
  </si>
  <si>
    <t>РАСТИТЕЛНО -ЗАЩИТНИ ПРАКТИКИ</t>
  </si>
  <si>
    <t>лв/дка</t>
  </si>
  <si>
    <t>VI</t>
  </si>
  <si>
    <t>ВСИЧКО РАЗХОДИ</t>
  </si>
  <si>
    <t>ПРИХОДИ</t>
  </si>
  <si>
    <t>ПЕЧАЛБА</t>
  </si>
  <si>
    <t>НОРМА НА ПЕЧАЛБА</t>
  </si>
  <si>
    <t>За да адаптирате технологичната карта за вашите условия, може да промените цифрите в полетата със светложълт фон</t>
  </si>
  <si>
    <t>Мероприятия</t>
  </si>
  <si>
    <t>Мярка</t>
  </si>
  <si>
    <t>Борба с плевелите</t>
  </si>
  <si>
    <t>мл/дка</t>
  </si>
  <si>
    <t>РАЗХОДИ ПО ПРИБИРАНЕ НА ПРОДУКЦИЯТА</t>
  </si>
  <si>
    <t>Начин на изпълнение</t>
  </si>
  <si>
    <t>Наети работници</t>
  </si>
  <si>
    <t>Покупка</t>
  </si>
  <si>
    <t>Разходи за механизация</t>
  </si>
  <si>
    <t>Разходи за труд</t>
  </si>
  <si>
    <t>Разходи за материали</t>
  </si>
  <si>
    <t xml:space="preserve">стойност </t>
  </si>
  <si>
    <t>Човекодни (надници )</t>
  </si>
  <si>
    <t>РАЗХОДИ ЗА ЕДИН ДЕКАР</t>
  </si>
  <si>
    <t>Борба с неприятели</t>
  </si>
  <si>
    <t>Амониева селитра</t>
  </si>
  <si>
    <t>бр.</t>
  </si>
  <si>
    <t>ПРИМЕРНА ТЕХНОЛОГИЧНА КАРТА</t>
  </si>
  <si>
    <t>Април - Септември</t>
  </si>
  <si>
    <t>Гъбни болести</t>
  </si>
  <si>
    <t xml:space="preserve">Беритба </t>
  </si>
  <si>
    <t xml:space="preserve">Чували </t>
  </si>
  <si>
    <t>кг</t>
  </si>
  <si>
    <t>гр/дка</t>
  </si>
  <si>
    <t>Транспорт и логистика</t>
  </si>
  <si>
    <t>Наета техника</t>
  </si>
  <si>
    <t xml:space="preserve"> NPK 20-20-20  </t>
  </si>
  <si>
    <t>л</t>
  </si>
  <si>
    <t>ОТГЛЕЖДАНЕ НА МАСЛОДАЙНА РОЗА</t>
  </si>
  <si>
    <t>Култивиране - трикратно</t>
  </si>
  <si>
    <t>Ръчно окопаване - двукратно</t>
  </si>
  <si>
    <t>Май - Септември</t>
  </si>
  <si>
    <t>Април - Август</t>
  </si>
  <si>
    <t>РЕЗИТБИ И ДРУГИ ПРАКТИКИ</t>
  </si>
  <si>
    <t>Резитба и прочистване</t>
  </si>
  <si>
    <t>Април</t>
  </si>
  <si>
    <t>Ръъчно с окопаването</t>
  </si>
  <si>
    <t>Април - Юли</t>
  </si>
  <si>
    <t>хапояване</t>
  </si>
  <si>
    <t>НАПОЯВАНЕ</t>
  </si>
  <si>
    <t xml:space="preserve">Поливане гравитачно с бензинова помпа 3 кратно </t>
  </si>
  <si>
    <t>Собствена помпа и личен труд</t>
  </si>
  <si>
    <t xml:space="preserve">Раундъп енерджи </t>
  </si>
  <si>
    <t>Резитба за разклоняване</t>
  </si>
  <si>
    <t>Оран със загърляне</t>
  </si>
  <si>
    <t>Ноември</t>
  </si>
  <si>
    <t>Оран с отгърляне</t>
  </si>
  <si>
    <t xml:space="preserve">Дикфор 250 ЕК - двукратно </t>
  </si>
  <si>
    <t xml:space="preserve">Ориус 25 ЕВ </t>
  </si>
  <si>
    <t xml:space="preserve">Цитрин макс </t>
  </si>
  <si>
    <t>Моспилан 25 СГ първа година</t>
  </si>
  <si>
    <t xml:space="preserve">Ширудо </t>
  </si>
  <si>
    <t>Май - Юни</t>
  </si>
  <si>
    <t>Януари - Март</t>
  </si>
  <si>
    <r>
      <rPr>
        <b/>
        <i/>
        <sz val="11"/>
        <rFont val="Times New Roman"/>
        <family val="1"/>
        <charset val="204"/>
      </rPr>
      <t xml:space="preserve">Пояснение: </t>
    </r>
    <r>
      <rPr>
        <sz val="8"/>
        <rFont val="Times New Roman"/>
        <family val="1"/>
      </rPr>
      <t xml:space="preserve">Настоящата таблица е създадена върху технология, която се прилага в село Розино, обл. Пловдив.  Голяма част от труда, които е приложил собственикът е описан, но не е остойностен. Както не са описани и амортизациите на техниката, която притежава стопанина.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</si>
</sst>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/>
      <right style="medium">
        <color indexed="8"/>
      </right>
      <top style="medium">
        <color indexed="63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double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/>
    </xf>
    <xf numFmtId="0" fontId="4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2" fontId="2" fillId="2" borderId="5" xfId="0" applyNumberFormat="1" applyFont="1" applyFill="1" applyBorder="1" applyAlignment="1" applyProtection="1">
      <alignment horizontal="center" wrapText="1"/>
      <protection locked="0"/>
    </xf>
    <xf numFmtId="2" fontId="2" fillId="2" borderId="6" xfId="0" applyNumberFormat="1" applyFont="1" applyFill="1" applyBorder="1" applyAlignment="1" applyProtection="1">
      <alignment wrapText="1"/>
      <protection locked="0"/>
    </xf>
    <xf numFmtId="0" fontId="9" fillId="3" borderId="8" xfId="0" applyFont="1" applyFill="1" applyBorder="1"/>
    <xf numFmtId="0" fontId="9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10" fillId="3" borderId="3" xfId="0" applyFont="1" applyFill="1" applyBorder="1" applyAlignment="1">
      <alignment wrapText="1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10" fillId="3" borderId="3" xfId="0" applyFont="1" applyFill="1" applyBorder="1" applyAlignment="1">
      <alignment vertical="top" wrapText="1"/>
    </xf>
    <xf numFmtId="0" fontId="6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9" fillId="3" borderId="11" xfId="0" applyFont="1" applyFill="1" applyBorder="1"/>
    <xf numFmtId="2" fontId="4" fillId="3" borderId="12" xfId="0" applyNumberFormat="1" applyFont="1" applyFill="1" applyBorder="1"/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2" fillId="0" borderId="6" xfId="0" applyNumberFormat="1" applyFont="1" applyBorder="1" applyAlignment="1" applyProtection="1">
      <alignment vertical="center" wrapText="1"/>
      <protection hidden="1"/>
    </xf>
    <xf numFmtId="2" fontId="2" fillId="0" borderId="15" xfId="0" applyNumberFormat="1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2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6" xfId="0" applyNumberFormat="1" applyFont="1" applyFill="1" applyBorder="1" applyAlignment="1" applyProtection="1">
      <alignment vertical="center" wrapText="1"/>
      <protection locked="0"/>
    </xf>
    <xf numFmtId="2" fontId="6" fillId="4" borderId="5" xfId="0" applyNumberFormat="1" applyFont="1" applyFill="1" applyBorder="1" applyAlignment="1" applyProtection="1">
      <alignment vertical="center" wrapText="1"/>
      <protection locked="0"/>
    </xf>
    <xf numFmtId="2" fontId="6" fillId="4" borderId="6" xfId="0" applyNumberFormat="1" applyFont="1" applyFill="1" applyBorder="1" applyAlignment="1" applyProtection="1">
      <alignment vertical="center" wrapText="1"/>
      <protection locked="0"/>
    </xf>
    <xf numFmtId="2" fontId="6" fillId="3" borderId="5" xfId="0" applyNumberFormat="1" applyFont="1" applyFill="1" applyBorder="1" applyAlignment="1" applyProtection="1">
      <alignment vertical="center" wrapText="1"/>
      <protection locked="0"/>
    </xf>
    <xf numFmtId="2" fontId="6" fillId="3" borderId="6" xfId="0" applyNumberFormat="1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2" fontId="6" fillId="3" borderId="6" xfId="0" applyNumberFormat="1" applyFont="1" applyFill="1" applyBorder="1" applyAlignment="1" applyProtection="1">
      <alignment vertical="center" wrapText="1"/>
      <protection hidden="1"/>
    </xf>
    <xf numFmtId="2" fontId="6" fillId="3" borderId="15" xfId="0" applyNumberFormat="1" applyFont="1" applyFill="1" applyBorder="1" applyAlignment="1" applyProtection="1">
      <alignment vertical="center" wrapText="1"/>
      <protection hidden="1"/>
    </xf>
    <xf numFmtId="0" fontId="6" fillId="3" borderId="2" xfId="0" applyFont="1" applyFill="1" applyBorder="1" applyAlignment="1" applyProtection="1">
      <alignment vertical="center" wrapText="1"/>
      <protection hidden="1"/>
    </xf>
    <xf numFmtId="1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right" vertical="center" wrapText="1"/>
      <protection hidden="1"/>
    </xf>
    <xf numFmtId="2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right"/>
    </xf>
    <xf numFmtId="0" fontId="4" fillId="3" borderId="23" xfId="0" applyFont="1" applyFill="1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3" borderId="7" xfId="0" applyFont="1" applyFill="1" applyBorder="1"/>
    <xf numFmtId="0" fontId="2" fillId="0" borderId="26" xfId="0" applyFont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>
      <alignment horizontal="right" wrapText="1"/>
    </xf>
    <xf numFmtId="0" fontId="2" fillId="3" borderId="28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right" vertical="top" wrapText="1"/>
    </xf>
    <xf numFmtId="0" fontId="6" fillId="3" borderId="27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right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right" vertical="top" wrapText="1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 applyProtection="1">
      <alignment horizontal="center" wrapText="1"/>
      <protection locked="0"/>
    </xf>
    <xf numFmtId="0" fontId="6" fillId="3" borderId="20" xfId="0" applyFont="1" applyFill="1" applyBorder="1" applyAlignment="1" applyProtection="1">
      <alignment horizontal="center" vertical="top" wrapText="1"/>
      <protection locked="0"/>
    </xf>
    <xf numFmtId="0" fontId="4" fillId="3" borderId="29" xfId="0" applyFont="1" applyFill="1" applyBorder="1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30" xfId="0" applyFont="1" applyFill="1" applyBorder="1" applyAlignment="1" applyProtection="1">
      <alignment horizontal="right" vertical="top" wrapText="1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6" fillId="3" borderId="3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30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2" fontId="4" fillId="3" borderId="29" xfId="0" applyNumberFormat="1" applyFont="1" applyFill="1" applyBorder="1"/>
    <xf numFmtId="0" fontId="2" fillId="3" borderId="28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2" borderId="34" xfId="0" applyFont="1" applyFill="1" applyBorder="1" applyAlignment="1" applyProtection="1">
      <alignment horizontal="right" vertical="top" wrapText="1"/>
      <protection locked="0"/>
    </xf>
    <xf numFmtId="2" fontId="2" fillId="0" borderId="36" xfId="0" applyNumberFormat="1" applyFont="1" applyBorder="1" applyAlignment="1" applyProtection="1">
      <alignment horizontal="right" vertical="center" wrapText="1"/>
      <protection hidden="1"/>
    </xf>
    <xf numFmtId="2" fontId="2" fillId="0" borderId="35" xfId="0" applyNumberFormat="1" applyFont="1" applyBorder="1" applyAlignment="1" applyProtection="1">
      <alignment horizontal="right" vertical="center" wrapText="1"/>
      <protection hidden="1"/>
    </xf>
    <xf numFmtId="0" fontId="11" fillId="3" borderId="13" xfId="0" applyFont="1" applyFill="1" applyBorder="1" applyAlignment="1">
      <alignment horizontal="right" vertical="center" wrapText="1"/>
    </xf>
    <xf numFmtId="0" fontId="11" fillId="3" borderId="9" xfId="0" applyFont="1" applyFill="1" applyBorder="1" applyAlignment="1" applyProtection="1">
      <alignment horizontal="right" vertical="center" wrapText="1"/>
      <protection locked="0"/>
    </xf>
    <xf numFmtId="0" fontId="11" fillId="3" borderId="37" xfId="0" applyFont="1" applyFill="1" applyBorder="1" applyAlignment="1" applyProtection="1">
      <alignment horizontal="right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2" fontId="11" fillId="3" borderId="39" xfId="0" applyNumberFormat="1" applyFont="1" applyFill="1" applyBorder="1" applyAlignment="1" applyProtection="1">
      <alignment horizontal="right" vertical="center" wrapText="1"/>
      <protection locked="0"/>
    </xf>
    <xf numFmtId="2" fontId="11" fillId="3" borderId="40" xfId="0" applyNumberFormat="1" applyFont="1" applyFill="1" applyBorder="1" applyAlignment="1" applyProtection="1">
      <alignment horizontal="left" vertical="center" wrapText="1"/>
      <protection locked="0"/>
    </xf>
    <xf numFmtId="2" fontId="11" fillId="3" borderId="40" xfId="0" applyNumberFormat="1" applyFont="1" applyFill="1" applyBorder="1" applyAlignment="1" applyProtection="1">
      <alignment horizontal="right" vertical="center" wrapText="1"/>
      <protection hidden="1"/>
    </xf>
    <xf numFmtId="2" fontId="11" fillId="3" borderId="13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37" xfId="0" applyFont="1" applyFill="1" applyBorder="1" applyAlignment="1" applyProtection="1">
      <alignment horizontal="left" vertical="center" wrapText="1"/>
      <protection hidden="1"/>
    </xf>
    <xf numFmtId="0" fontId="11" fillId="3" borderId="13" xfId="0" applyFont="1" applyFill="1" applyBorder="1" applyAlignment="1">
      <alignment horizontal="right" vertical="top" wrapText="1"/>
    </xf>
    <xf numFmtId="0" fontId="11" fillId="3" borderId="9" xfId="0" applyFont="1" applyFill="1" applyBorder="1" applyAlignment="1" applyProtection="1">
      <alignment horizontal="right" vertical="top" wrapText="1"/>
      <protection locked="0"/>
    </xf>
    <xf numFmtId="0" fontId="11" fillId="3" borderId="37" xfId="0" applyFont="1" applyFill="1" applyBorder="1" applyAlignment="1" applyProtection="1">
      <alignment horizontal="right" vertical="top" wrapText="1"/>
      <protection locked="0"/>
    </xf>
    <xf numFmtId="2" fontId="11" fillId="3" borderId="40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7" xfId="0" applyFont="1" applyFill="1" applyBorder="1" applyAlignment="1" applyProtection="1">
      <alignment horizontal="right" vertical="center" wrapText="1"/>
      <protection hidden="1"/>
    </xf>
    <xf numFmtId="0" fontId="11" fillId="3" borderId="13" xfId="0" applyFont="1" applyFill="1" applyBorder="1" applyAlignment="1">
      <alignment vertical="top" wrapText="1"/>
    </xf>
    <xf numFmtId="0" fontId="11" fillId="3" borderId="9" xfId="0" applyFont="1" applyFill="1" applyBorder="1" applyAlignment="1" applyProtection="1">
      <alignment vertical="top" wrapText="1"/>
      <protection locked="0"/>
    </xf>
    <xf numFmtId="2" fontId="11" fillId="3" borderId="39" xfId="0" applyNumberFormat="1" applyFont="1" applyFill="1" applyBorder="1" applyAlignment="1" applyProtection="1">
      <alignment vertical="center" wrapText="1"/>
      <protection locked="0"/>
    </xf>
    <xf numFmtId="2" fontId="11" fillId="3" borderId="40" xfId="0" applyNumberFormat="1" applyFont="1" applyFill="1" applyBorder="1" applyAlignment="1" applyProtection="1">
      <alignment vertical="center" wrapText="1"/>
      <protection locked="0"/>
    </xf>
    <xf numFmtId="2" fontId="11" fillId="3" borderId="13" xfId="0" applyNumberFormat="1" applyFont="1" applyFill="1" applyBorder="1" applyAlignment="1" applyProtection="1">
      <alignment vertical="center" wrapText="1"/>
      <protection hidden="1"/>
    </xf>
    <xf numFmtId="0" fontId="11" fillId="3" borderId="37" xfId="0" applyFont="1" applyFill="1" applyBorder="1" applyAlignment="1" applyProtection="1">
      <alignment vertical="center" wrapText="1"/>
      <protection hidden="1"/>
    </xf>
    <xf numFmtId="0" fontId="11" fillId="3" borderId="37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>
      <alignment vertical="center" wrapText="1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3" borderId="37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10" fillId="3" borderId="41" xfId="0" applyFont="1" applyFill="1" applyBorder="1" applyAlignment="1">
      <alignment horizontal="right" vertical="center"/>
    </xf>
    <xf numFmtId="0" fontId="6" fillId="3" borderId="42" xfId="0" applyFont="1" applyFill="1" applyBorder="1" applyAlignment="1">
      <alignment horizontal="right" vertical="center" wrapText="1"/>
    </xf>
    <xf numFmtId="0" fontId="6" fillId="3" borderId="43" xfId="0" applyFont="1" applyFill="1" applyBorder="1" applyAlignment="1">
      <alignment horizontal="right" vertical="center" wrapText="1"/>
    </xf>
    <xf numFmtId="0" fontId="6" fillId="3" borderId="41" xfId="0" applyFont="1" applyFill="1" applyBorder="1" applyAlignment="1" applyProtection="1">
      <alignment horizontal="right" vertical="center" wrapText="1"/>
      <protection locked="0"/>
    </xf>
    <xf numFmtId="2" fontId="6" fillId="3" borderId="46" xfId="0" applyNumberFormat="1" applyFont="1" applyFill="1" applyBorder="1" applyAlignment="1" applyProtection="1">
      <alignment horizontal="right" vertical="center" wrapText="1"/>
      <protection locked="0"/>
    </xf>
    <xf numFmtId="2" fontId="6" fillId="3" borderId="44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47" xfId="0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Alignment="1">
      <alignment horizontal="right" vertical="center" wrapText="1"/>
    </xf>
    <xf numFmtId="0" fontId="10" fillId="3" borderId="48" xfId="0" applyFont="1" applyFill="1" applyBorder="1" applyAlignment="1">
      <alignment horizontal="left" vertical="center"/>
    </xf>
    <xf numFmtId="0" fontId="9" fillId="3" borderId="68" xfId="0" applyFont="1" applyFill="1" applyBorder="1" applyAlignment="1">
      <alignment vertical="top"/>
    </xf>
    <xf numFmtId="2" fontId="4" fillId="3" borderId="69" xfId="0" applyNumberFormat="1" applyFont="1" applyFill="1" applyBorder="1"/>
    <xf numFmtId="0" fontId="3" fillId="0" borderId="70" xfId="0" applyFont="1" applyBorder="1" applyAlignment="1">
      <alignment vertical="top"/>
    </xf>
    <xf numFmtId="2" fontId="2" fillId="0" borderId="71" xfId="0" applyNumberFormat="1" applyFont="1" applyBorder="1" applyAlignment="1" applyProtection="1">
      <alignment vertical="center" wrapText="1"/>
      <protection hidden="1"/>
    </xf>
    <xf numFmtId="0" fontId="9" fillId="3" borderId="72" xfId="0" applyFont="1" applyFill="1" applyBorder="1" applyAlignment="1">
      <alignment vertical="top"/>
    </xf>
    <xf numFmtId="2" fontId="11" fillId="3" borderId="69" xfId="0" applyNumberFormat="1" applyFont="1" applyFill="1" applyBorder="1" applyAlignment="1" applyProtection="1">
      <alignment horizontal="right" vertical="center" wrapText="1"/>
      <protection hidden="1"/>
    </xf>
    <xf numFmtId="2" fontId="2" fillId="0" borderId="71" xfId="0" applyNumberFormat="1" applyFont="1" applyBorder="1" applyAlignment="1" applyProtection="1">
      <alignment horizontal="right" vertical="center" wrapText="1"/>
      <protection hidden="1"/>
    </xf>
    <xf numFmtId="2" fontId="11" fillId="3" borderId="69" xfId="0" applyNumberFormat="1" applyFont="1" applyFill="1" applyBorder="1" applyAlignment="1" applyProtection="1">
      <alignment vertical="center" wrapText="1"/>
      <protection hidden="1"/>
    </xf>
    <xf numFmtId="0" fontId="5" fillId="0" borderId="70" xfId="0" applyFont="1" applyBorder="1" applyAlignment="1">
      <alignment vertical="top"/>
    </xf>
    <xf numFmtId="2" fontId="2" fillId="0" borderId="73" xfId="0" applyNumberFormat="1" applyFont="1" applyBorder="1" applyAlignment="1" applyProtection="1">
      <alignment vertical="center" wrapText="1"/>
      <protection hidden="1"/>
    </xf>
    <xf numFmtId="0" fontId="6" fillId="3" borderId="74" xfId="0" applyFont="1" applyFill="1" applyBorder="1" applyAlignment="1">
      <alignment horizontal="right" vertical="center"/>
    </xf>
    <xf numFmtId="2" fontId="6" fillId="3" borderId="75" xfId="0" applyNumberFormat="1" applyFont="1" applyFill="1" applyBorder="1" applyAlignment="1" applyProtection="1">
      <alignment horizontal="right" vertical="center" wrapText="1"/>
      <protection hidden="1"/>
    </xf>
    <xf numFmtId="0" fontId="6" fillId="3" borderId="70" xfId="0" applyFont="1" applyFill="1" applyBorder="1" applyAlignment="1">
      <alignment vertical="top"/>
    </xf>
    <xf numFmtId="2" fontId="6" fillId="3" borderId="71" xfId="0" applyNumberFormat="1" applyFont="1" applyFill="1" applyBorder="1" applyAlignment="1" applyProtection="1">
      <alignment vertical="center" wrapText="1"/>
      <protection hidden="1"/>
    </xf>
    <xf numFmtId="0" fontId="6" fillId="3" borderId="76" xfId="0" applyFont="1" applyFill="1" applyBorder="1" applyAlignment="1">
      <alignment vertical="top"/>
    </xf>
    <xf numFmtId="0" fontId="10" fillId="3" borderId="77" xfId="0" applyFont="1" applyFill="1" applyBorder="1"/>
    <xf numFmtId="0" fontId="10" fillId="3" borderId="78" xfId="0" applyFont="1" applyFill="1" applyBorder="1" applyAlignment="1">
      <alignment vertical="center"/>
    </xf>
    <xf numFmtId="0" fontId="6" fillId="3" borderId="78" xfId="0" applyFont="1" applyFill="1" applyBorder="1" applyAlignment="1">
      <alignment vertical="center"/>
    </xf>
    <xf numFmtId="0" fontId="6" fillId="3" borderId="79" xfId="0" applyFont="1" applyFill="1" applyBorder="1"/>
    <xf numFmtId="0" fontId="6" fillId="3" borderId="80" xfId="0" applyFont="1" applyFill="1" applyBorder="1" applyAlignment="1">
      <alignment horizontal="right"/>
    </xf>
    <xf numFmtId="0" fontId="6" fillId="3" borderId="78" xfId="0" applyFont="1" applyFill="1" applyBorder="1"/>
    <xf numFmtId="0" fontId="6" fillId="3" borderId="80" xfId="0" applyFont="1" applyFill="1" applyBorder="1"/>
    <xf numFmtId="0" fontId="6" fillId="3" borderId="81" xfId="0" applyFont="1" applyFill="1" applyBorder="1" applyAlignment="1">
      <alignment vertical="center"/>
    </xf>
    <xf numFmtId="2" fontId="6" fillId="3" borderId="80" xfId="0" applyNumberFormat="1" applyFont="1" applyFill="1" applyBorder="1" applyAlignment="1">
      <alignment vertical="center"/>
    </xf>
    <xf numFmtId="0" fontId="6" fillId="3" borderId="82" xfId="0" applyFont="1" applyFill="1" applyBorder="1" applyAlignment="1">
      <alignment vertical="center"/>
    </xf>
    <xf numFmtId="2" fontId="6" fillId="3" borderId="83" xfId="0" applyNumberFormat="1" applyFont="1" applyFill="1" applyBorder="1" applyAlignment="1">
      <alignment vertical="center"/>
    </xf>
    <xf numFmtId="2" fontId="11" fillId="3" borderId="38" xfId="0" applyNumberFormat="1" applyFont="1" applyFill="1" applyBorder="1" applyAlignment="1" applyProtection="1">
      <alignment horizontal="right" vertical="center" wrapText="1"/>
      <protection hidden="1"/>
    </xf>
    <xf numFmtId="1" fontId="5" fillId="2" borderId="62" xfId="0" applyNumberFormat="1" applyFont="1" applyFill="1" applyBorder="1" applyAlignment="1" applyProtection="1">
      <alignment horizontal="center"/>
      <protection locked="0"/>
    </xf>
    <xf numFmtId="0" fontId="5" fillId="0" borderId="63" xfId="0" applyFont="1" applyBorder="1"/>
    <xf numFmtId="2" fontId="11" fillId="3" borderId="84" xfId="0" applyNumberFormat="1" applyFont="1" applyFill="1" applyBorder="1" applyAlignment="1" applyProtection="1">
      <alignment vertical="center" wrapText="1"/>
      <protection hidden="1"/>
    </xf>
    <xf numFmtId="2" fontId="2" fillId="0" borderId="15" xfId="0" applyNumberFormat="1" applyFont="1" applyBorder="1" applyAlignment="1" applyProtection="1">
      <alignment horizontal="right" vertical="center" wrapText="1"/>
      <protection hidden="1"/>
    </xf>
    <xf numFmtId="2" fontId="2" fillId="2" borderId="85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86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87" xfId="0" applyNumberFormat="1" applyFont="1" applyBorder="1" applyAlignment="1" applyProtection="1">
      <alignment horizontal="right" vertical="center" wrapText="1"/>
      <protection hidden="1"/>
    </xf>
    <xf numFmtId="2" fontId="2" fillId="0" borderId="88" xfId="0" applyNumberFormat="1" applyFont="1" applyBorder="1" applyAlignment="1" applyProtection="1">
      <alignment horizontal="right" vertical="center" wrapText="1"/>
      <protection hidden="1"/>
    </xf>
    <xf numFmtId="2" fontId="6" fillId="3" borderId="45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35" xfId="0" applyNumberFormat="1" applyFont="1" applyFill="1" applyBorder="1" applyAlignment="1" applyProtection="1">
      <alignment horizontal="right" vertical="top" wrapText="1"/>
      <protection locked="0"/>
    </xf>
    <xf numFmtId="2" fontId="2" fillId="2" borderId="30" xfId="0" applyNumberFormat="1" applyFont="1" applyFill="1" applyBorder="1" applyAlignment="1" applyProtection="1">
      <alignment horizontal="right" vertical="top" wrapText="1"/>
      <protection locked="0"/>
    </xf>
    <xf numFmtId="2" fontId="11" fillId="3" borderId="38" xfId="0" applyNumberFormat="1" applyFont="1" applyFill="1" applyBorder="1" applyAlignment="1" applyProtection="1">
      <alignment vertical="center" wrapText="1"/>
      <protection locked="0"/>
    </xf>
    <xf numFmtId="2" fontId="2" fillId="2" borderId="30" xfId="0" applyNumberFormat="1" applyFont="1" applyFill="1" applyBorder="1" applyAlignment="1" applyProtection="1">
      <alignment horizontal="right" wrapText="1"/>
      <protection locked="0"/>
    </xf>
    <xf numFmtId="2" fontId="2" fillId="2" borderId="30" xfId="0" applyNumberFormat="1" applyFont="1" applyFill="1" applyBorder="1" applyAlignment="1" applyProtection="1">
      <alignment horizontal="right"/>
      <protection locked="0"/>
    </xf>
    <xf numFmtId="2" fontId="11" fillId="3" borderId="38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30" xfId="0" applyNumberFormat="1" applyFont="1" applyFill="1" applyBorder="1" applyAlignment="1" applyProtection="1">
      <alignment horizontal="right" vertical="center" wrapText="1"/>
      <protection locked="0"/>
    </xf>
    <xf numFmtId="2" fontId="11" fillId="3" borderId="38" xfId="0" applyNumberFormat="1" applyFont="1" applyFill="1" applyBorder="1" applyAlignment="1" applyProtection="1">
      <alignment horizontal="right" vertical="top" wrapText="1"/>
      <protection locked="0"/>
    </xf>
    <xf numFmtId="2" fontId="11" fillId="3" borderId="38" xfId="0" applyNumberFormat="1" applyFont="1" applyFill="1" applyBorder="1" applyAlignment="1" applyProtection="1">
      <alignment vertical="top" wrapText="1"/>
      <protection locked="0"/>
    </xf>
    <xf numFmtId="2" fontId="6" fillId="3" borderId="47" xfId="0" applyNumberFormat="1" applyFont="1" applyFill="1" applyBorder="1" applyAlignment="1" applyProtection="1">
      <alignment horizontal="right" vertical="center" wrapText="1"/>
      <protection locked="0"/>
    </xf>
    <xf numFmtId="2" fontId="6" fillId="3" borderId="89" xfId="0" applyNumberFormat="1" applyFont="1" applyFill="1" applyBorder="1" applyAlignment="1" applyProtection="1">
      <alignment horizontal="right" vertical="center" wrapText="1"/>
      <protection locked="0"/>
    </xf>
    <xf numFmtId="2" fontId="6" fillId="3" borderId="90" xfId="0" applyNumberFormat="1" applyFont="1" applyFill="1" applyBorder="1" applyAlignment="1" applyProtection="1">
      <alignment horizontal="right" vertical="center" wrapText="1"/>
      <protection locked="0"/>
    </xf>
    <xf numFmtId="2" fontId="6" fillId="3" borderId="91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92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1" applyFont="1" applyBorder="1" applyAlignment="1">
      <alignment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93" xfId="0" applyFont="1" applyBorder="1" applyAlignment="1">
      <alignment vertical="top" wrapText="1"/>
    </xf>
    <xf numFmtId="0" fontId="4" fillId="0" borderId="21" xfId="0" applyFont="1" applyBorder="1" applyAlignment="1">
      <alignment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95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2" fillId="0" borderId="50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1" fontId="8" fillId="2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 xr:uid="{78C13757-76BE-4787-B6E5-007C2785BC9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57150</xdr:rowOff>
    </xdr:from>
    <xdr:to>
      <xdr:col>1</xdr:col>
      <xdr:colOff>1228725</xdr:colOff>
      <xdr:row>1</xdr:row>
      <xdr:rowOff>590550</xdr:rowOff>
    </xdr:to>
    <xdr:pic>
      <xdr:nvPicPr>
        <xdr:cNvPr id="1280" name="Picture 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1</xdr:row>
      <xdr:rowOff>589861</xdr:rowOff>
    </xdr:from>
    <xdr:ext cx="1924050" cy="32316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200" y="73273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41"/>
  <sheetViews>
    <sheetView tabSelected="1" zoomScale="120" zoomScaleNormal="120" zoomScaleSheetLayoutView="150" workbookViewId="0">
      <pane ySplit="8" topLeftCell="A27" activePane="bottomLeft" state="frozen"/>
      <selection pane="bottomLeft" activeCell="B42" sqref="B42"/>
    </sheetView>
  </sheetViews>
  <sheetFormatPr defaultRowHeight="11.25" x14ac:dyDescent="0.2"/>
  <cols>
    <col min="1" max="1" width="3.42578125" style="1" customWidth="1"/>
    <col min="2" max="2" width="43.85546875" style="1" bestFit="1" customWidth="1"/>
    <col min="3" max="3" width="24.28515625" style="1" bestFit="1" customWidth="1"/>
    <col min="4" max="4" width="15.28515625" style="2" customWidth="1"/>
    <col min="5" max="5" width="8.7109375" style="2" customWidth="1"/>
    <col min="6" max="6" width="8.28515625" style="2" customWidth="1"/>
    <col min="7" max="7" width="8.85546875" style="2" customWidth="1"/>
    <col min="8" max="9" width="8" style="2" customWidth="1"/>
    <col min="10" max="10" width="6.140625" style="1" customWidth="1"/>
    <col min="11" max="11" width="9.7109375" style="1" customWidth="1"/>
    <col min="12" max="12" width="7.5703125" style="1" customWidth="1"/>
    <col min="13" max="14" width="8.140625" style="1" customWidth="1"/>
    <col min="15" max="15" width="3.5703125" style="1" customWidth="1"/>
    <col min="16" max="16" width="9.140625" style="3"/>
    <col min="17" max="17" width="9.140625" style="1"/>
    <col min="18" max="18" width="10" style="1" customWidth="1"/>
    <col min="19" max="16384" width="9.140625" style="1"/>
  </cols>
  <sheetData>
    <row r="2" spans="1:19" ht="59.25" customHeight="1" x14ac:dyDescent="0.2">
      <c r="A2" s="191" t="s">
        <v>41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9" ht="15.75" x14ac:dyDescent="0.2">
      <c r="A3" s="191" t="s">
        <v>52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9" ht="15.75" customHeight="1" x14ac:dyDescent="0.2">
      <c r="A4" s="208" t="s">
        <v>23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</row>
    <row r="5" spans="1:19" ht="13.5" thickBo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</row>
    <row r="6" spans="1:19" ht="15" customHeight="1" x14ac:dyDescent="0.2">
      <c r="A6" s="213" t="s">
        <v>1</v>
      </c>
      <c r="B6" s="216" t="s">
        <v>24</v>
      </c>
      <c r="C6" s="192" t="s">
        <v>29</v>
      </c>
      <c r="D6" s="201" t="s">
        <v>2</v>
      </c>
      <c r="E6" s="199" t="s">
        <v>37</v>
      </c>
      <c r="F6" s="199"/>
      <c r="G6" s="199"/>
      <c r="H6" s="199"/>
      <c r="I6" s="199"/>
      <c r="J6" s="199"/>
      <c r="K6" s="199"/>
      <c r="L6" s="199"/>
      <c r="M6" s="199"/>
      <c r="N6" s="200"/>
      <c r="O6" s="158">
        <v>10</v>
      </c>
      <c r="P6" s="159" t="s">
        <v>0</v>
      </c>
    </row>
    <row r="7" spans="1:19" ht="27.75" customHeight="1" x14ac:dyDescent="0.2">
      <c r="A7" s="214"/>
      <c r="B7" s="217"/>
      <c r="C7" s="193"/>
      <c r="D7" s="202"/>
      <c r="E7" s="196" t="s">
        <v>32</v>
      </c>
      <c r="F7" s="198"/>
      <c r="G7" s="196" t="s">
        <v>33</v>
      </c>
      <c r="H7" s="197"/>
      <c r="I7" s="198"/>
      <c r="J7" s="210" t="s">
        <v>34</v>
      </c>
      <c r="K7" s="211"/>
      <c r="L7" s="211"/>
      <c r="M7" s="211"/>
      <c r="N7" s="212"/>
      <c r="O7" s="204" t="s">
        <v>7</v>
      </c>
      <c r="P7" s="205"/>
    </row>
    <row r="8" spans="1:19" ht="25.5" customHeight="1" thickBot="1" x14ac:dyDescent="0.25">
      <c r="A8" s="215"/>
      <c r="B8" s="218"/>
      <c r="C8" s="194"/>
      <c r="D8" s="203"/>
      <c r="E8" s="57" t="s">
        <v>25</v>
      </c>
      <c r="F8" s="58" t="s">
        <v>35</v>
      </c>
      <c r="G8" s="57" t="s">
        <v>36</v>
      </c>
      <c r="H8" s="10" t="s">
        <v>4</v>
      </c>
      <c r="I8" s="58" t="s">
        <v>5</v>
      </c>
      <c r="J8" s="83" t="s">
        <v>25</v>
      </c>
      <c r="K8" s="84" t="s">
        <v>3</v>
      </c>
      <c r="L8" s="84" t="s">
        <v>4</v>
      </c>
      <c r="M8" s="84" t="s">
        <v>5</v>
      </c>
      <c r="N8" s="85" t="s">
        <v>6</v>
      </c>
      <c r="O8" s="206"/>
      <c r="P8" s="207"/>
      <c r="S8" s="4"/>
    </row>
    <row r="9" spans="1:19" ht="12" thickBot="1" x14ac:dyDescent="0.25">
      <c r="A9" s="131" t="s">
        <v>8</v>
      </c>
      <c r="B9" s="14" t="s">
        <v>9</v>
      </c>
      <c r="C9" s="25"/>
      <c r="D9" s="56"/>
      <c r="E9" s="59"/>
      <c r="F9" s="18">
        <f>SUM(F10:F13)</f>
        <v>70</v>
      </c>
      <c r="G9" s="59">
        <f>SUM(G10:G13)</f>
        <v>2</v>
      </c>
      <c r="H9" s="17"/>
      <c r="I9" s="74">
        <f>SUM(I10:I13)</f>
        <v>80</v>
      </c>
      <c r="J9" s="16"/>
      <c r="K9" s="55">
        <f>SUM(K10:K13)</f>
        <v>0</v>
      </c>
      <c r="L9" s="17"/>
      <c r="M9" s="26">
        <f>SUM(M10:M13)</f>
        <v>0</v>
      </c>
      <c r="N9" s="86">
        <f>SUM(N10:N13)</f>
        <v>150</v>
      </c>
      <c r="O9" s="56"/>
      <c r="P9" s="132">
        <f>SUM(P10:P13)</f>
        <v>1500</v>
      </c>
    </row>
    <row r="10" spans="1:19" ht="13.5" thickTop="1" x14ac:dyDescent="0.2">
      <c r="A10" s="133"/>
      <c r="B10" s="7" t="s">
        <v>68</v>
      </c>
      <c r="C10" s="49" t="s">
        <v>49</v>
      </c>
      <c r="D10" s="90" t="s">
        <v>69</v>
      </c>
      <c r="E10" s="60" t="s">
        <v>17</v>
      </c>
      <c r="F10" s="61">
        <v>20</v>
      </c>
      <c r="G10" s="75"/>
      <c r="H10" s="11"/>
      <c r="I10" s="170">
        <f>H10*G10</f>
        <v>0</v>
      </c>
      <c r="J10" s="69"/>
      <c r="K10" s="12"/>
      <c r="L10" s="13"/>
      <c r="M10" s="28">
        <f>K10*L10</f>
        <v>0</v>
      </c>
      <c r="N10" s="29">
        <f t="shared" ref="N10:N34" si="0">M10+F10+I10</f>
        <v>20</v>
      </c>
      <c r="O10" s="30"/>
      <c r="P10" s="134">
        <f>N10*$O$6</f>
        <v>200</v>
      </c>
    </row>
    <row r="11" spans="1:19" ht="12.75" x14ac:dyDescent="0.2">
      <c r="A11" s="133"/>
      <c r="B11" s="7" t="s">
        <v>53</v>
      </c>
      <c r="C11" s="49" t="s">
        <v>49</v>
      </c>
      <c r="D11" s="90" t="s">
        <v>55</v>
      </c>
      <c r="E11" s="60" t="s">
        <v>17</v>
      </c>
      <c r="F11" s="61">
        <v>30</v>
      </c>
      <c r="G11" s="219"/>
      <c r="H11" s="220"/>
      <c r="I11" s="170">
        <f t="shared" ref="I11:I35" si="1">H11*G11</f>
        <v>0</v>
      </c>
      <c r="J11" s="69"/>
      <c r="K11" s="12"/>
      <c r="L11" s="13"/>
      <c r="M11" s="28">
        <f>K11*L11</f>
        <v>0</v>
      </c>
      <c r="N11" s="29">
        <f t="shared" si="0"/>
        <v>30</v>
      </c>
      <c r="O11" s="30"/>
      <c r="P11" s="134">
        <f>N11*$O$6</f>
        <v>300</v>
      </c>
    </row>
    <row r="12" spans="1:19" ht="12.75" x14ac:dyDescent="0.2">
      <c r="A12" s="133"/>
      <c r="B12" s="7" t="s">
        <v>54</v>
      </c>
      <c r="C12" s="51" t="s">
        <v>30</v>
      </c>
      <c r="D12" s="90" t="s">
        <v>56</v>
      </c>
      <c r="E12" s="60" t="s">
        <v>17</v>
      </c>
      <c r="F12" s="61"/>
      <c r="G12" s="221">
        <v>2</v>
      </c>
      <c r="H12" s="222">
        <v>40</v>
      </c>
      <c r="I12" s="171">
        <f t="shared" si="1"/>
        <v>80</v>
      </c>
      <c r="J12" s="69"/>
      <c r="K12" s="12"/>
      <c r="L12" s="13"/>
      <c r="M12" s="28">
        <f>K12*L12</f>
        <v>0</v>
      </c>
      <c r="N12" s="29">
        <f t="shared" si="0"/>
        <v>80</v>
      </c>
      <c r="O12" s="30"/>
      <c r="P12" s="134">
        <f>N12*$O$6</f>
        <v>800</v>
      </c>
    </row>
    <row r="13" spans="1:19" ht="13.5" thickBot="1" x14ac:dyDescent="0.25">
      <c r="A13" s="133"/>
      <c r="B13" s="7" t="s">
        <v>70</v>
      </c>
      <c r="C13" s="49" t="s">
        <v>49</v>
      </c>
      <c r="D13" s="90" t="s">
        <v>59</v>
      </c>
      <c r="E13" s="60" t="s">
        <v>17</v>
      </c>
      <c r="F13" s="61">
        <v>20</v>
      </c>
      <c r="G13" s="221"/>
      <c r="H13" s="222"/>
      <c r="I13" s="171">
        <f t="shared" si="1"/>
        <v>0</v>
      </c>
      <c r="J13" s="69"/>
      <c r="K13" s="12"/>
      <c r="L13" s="13"/>
      <c r="M13" s="28">
        <f>K13*L13</f>
        <v>0</v>
      </c>
      <c r="N13" s="29">
        <f t="shared" si="0"/>
        <v>20</v>
      </c>
      <c r="O13" s="30"/>
      <c r="P13" s="134">
        <f>N13*$O$6</f>
        <v>200</v>
      </c>
    </row>
    <row r="14" spans="1:19" s="5" customFormat="1" ht="12" thickBot="1" x14ac:dyDescent="0.25">
      <c r="A14" s="135" t="s">
        <v>10</v>
      </c>
      <c r="B14" s="15" t="s">
        <v>57</v>
      </c>
      <c r="C14" s="50"/>
      <c r="D14" s="91"/>
      <c r="E14" s="87"/>
      <c r="F14" s="97">
        <f>SUM(F15:F16)</f>
        <v>0</v>
      </c>
      <c r="G14" s="98">
        <f>SUM(G15:G16)</f>
        <v>5</v>
      </c>
      <c r="H14" s="99"/>
      <c r="I14" s="172">
        <f>SUM(I15:I16)</f>
        <v>300</v>
      </c>
      <c r="J14" s="100"/>
      <c r="K14" s="101">
        <f>SUM(K15:K16)</f>
        <v>0</v>
      </c>
      <c r="L14" s="102"/>
      <c r="M14" s="103">
        <f>SUM(M15:M16)</f>
        <v>0</v>
      </c>
      <c r="N14" s="104">
        <f>M14+F14+I14</f>
        <v>300</v>
      </c>
      <c r="O14" s="105"/>
      <c r="P14" s="136">
        <f>SUM(P15:P16)</f>
        <v>3000</v>
      </c>
    </row>
    <row r="15" spans="1:19" ht="13.5" thickTop="1" x14ac:dyDescent="0.2">
      <c r="A15" s="133"/>
      <c r="B15" s="8" t="s">
        <v>58</v>
      </c>
      <c r="C15" s="51" t="s">
        <v>30</v>
      </c>
      <c r="D15" s="90" t="s">
        <v>77</v>
      </c>
      <c r="E15" s="88"/>
      <c r="F15" s="89"/>
      <c r="G15" s="77">
        <v>4</v>
      </c>
      <c r="H15" s="31">
        <v>60</v>
      </c>
      <c r="I15" s="173">
        <f t="shared" si="1"/>
        <v>240</v>
      </c>
      <c r="J15" s="70"/>
      <c r="K15" s="32"/>
      <c r="L15" s="32"/>
      <c r="M15" s="28">
        <f t="shared" ref="M15:M21" si="2">K15*L15</f>
        <v>0</v>
      </c>
      <c r="N15" s="29">
        <f t="shared" si="0"/>
        <v>240</v>
      </c>
      <c r="O15" s="30"/>
      <c r="P15" s="134">
        <f>N15*$O$6</f>
        <v>2400</v>
      </c>
    </row>
    <row r="16" spans="1:19" ht="13.5" thickBot="1" x14ac:dyDescent="0.25">
      <c r="A16" s="133"/>
      <c r="B16" s="8" t="s">
        <v>67</v>
      </c>
      <c r="C16" s="51" t="s">
        <v>30</v>
      </c>
      <c r="D16" s="90" t="s">
        <v>59</v>
      </c>
      <c r="E16" s="88"/>
      <c r="F16" s="89"/>
      <c r="G16" s="77">
        <v>1</v>
      </c>
      <c r="H16" s="31">
        <v>60</v>
      </c>
      <c r="I16" s="173">
        <f t="shared" ref="I16" si="3">H16*G16</f>
        <v>60</v>
      </c>
      <c r="J16" s="70"/>
      <c r="K16" s="32"/>
      <c r="L16" s="33"/>
      <c r="M16" s="28">
        <f t="shared" si="2"/>
        <v>0</v>
      </c>
      <c r="N16" s="29">
        <f t="shared" si="0"/>
        <v>60</v>
      </c>
      <c r="O16" s="30"/>
      <c r="P16" s="134">
        <f t="shared" ref="P16" si="4">N16*$O$6</f>
        <v>600</v>
      </c>
    </row>
    <row r="17" spans="1:16" s="5" customFormat="1" ht="12" thickBot="1" x14ac:dyDescent="0.25">
      <c r="A17" s="135" t="s">
        <v>13</v>
      </c>
      <c r="B17" s="15" t="s">
        <v>63</v>
      </c>
      <c r="C17" s="50" t="s">
        <v>62</v>
      </c>
      <c r="D17" s="91"/>
      <c r="E17" s="62"/>
      <c r="F17" s="106">
        <f>SUM(F18:F18)</f>
        <v>0</v>
      </c>
      <c r="G17" s="107">
        <f>SUM(G18:G18)</f>
        <v>0.25</v>
      </c>
      <c r="H17" s="108"/>
      <c r="I17" s="174">
        <f>H18*G18</f>
        <v>15</v>
      </c>
      <c r="J17" s="100"/>
      <c r="K17" s="101">
        <f>SUM(K18:K18)</f>
        <v>18</v>
      </c>
      <c r="L17" s="109"/>
      <c r="M17" s="103">
        <f>SUM(M18:M18)</f>
        <v>45</v>
      </c>
      <c r="N17" s="157">
        <f t="shared" si="0"/>
        <v>60</v>
      </c>
      <c r="O17" s="110"/>
      <c r="P17" s="136">
        <f>SUM(P18:P18)</f>
        <v>600</v>
      </c>
    </row>
    <row r="18" spans="1:16" ht="14.25" thickTop="1" thickBot="1" x14ac:dyDescent="0.25">
      <c r="A18" s="133"/>
      <c r="B18" s="181" t="s">
        <v>64</v>
      </c>
      <c r="C18" s="182" t="s">
        <v>65</v>
      </c>
      <c r="D18" s="90" t="s">
        <v>42</v>
      </c>
      <c r="E18" s="63"/>
      <c r="F18" s="64"/>
      <c r="G18" s="77">
        <v>0.25</v>
      </c>
      <c r="H18" s="27">
        <v>60</v>
      </c>
      <c r="I18" s="168">
        <f t="shared" si="1"/>
        <v>15</v>
      </c>
      <c r="J18" s="70" t="s">
        <v>51</v>
      </c>
      <c r="K18" s="32">
        <v>18</v>
      </c>
      <c r="L18" s="44">
        <v>2.5</v>
      </c>
      <c r="M18" s="95">
        <f t="shared" si="2"/>
        <v>45</v>
      </c>
      <c r="N18" s="96">
        <f>M18+F18+I18</f>
        <v>60</v>
      </c>
      <c r="O18" s="45"/>
      <c r="P18" s="137">
        <f>N18*$O$6</f>
        <v>600</v>
      </c>
    </row>
    <row r="19" spans="1:16" s="5" customFormat="1" ht="12" thickBot="1" x14ac:dyDescent="0.25">
      <c r="A19" s="135" t="s">
        <v>14</v>
      </c>
      <c r="B19" s="15" t="s">
        <v>11</v>
      </c>
      <c r="C19" s="50"/>
      <c r="D19" s="91"/>
      <c r="E19" s="62"/>
      <c r="F19" s="111">
        <f>SUM(F20:F21)</f>
        <v>0</v>
      </c>
      <c r="G19" s="112">
        <f>SUM(G20:G21)</f>
        <v>0.3</v>
      </c>
      <c r="H19" s="108"/>
      <c r="I19" s="175">
        <f>SUM(I20:I21)</f>
        <v>18</v>
      </c>
      <c r="J19" s="100"/>
      <c r="K19" s="113">
        <f>SUM(K20:K21)</f>
        <v>25</v>
      </c>
      <c r="L19" s="114"/>
      <c r="M19" s="115">
        <f>SUM(M20:M21)</f>
        <v>121.5</v>
      </c>
      <c r="N19" s="115">
        <f>M19+F19+I19</f>
        <v>139.5</v>
      </c>
      <c r="O19" s="116"/>
      <c r="P19" s="138">
        <f>SUM(P20:P21)</f>
        <v>1395</v>
      </c>
    </row>
    <row r="20" spans="1:16" ht="13.5" thickTop="1" x14ac:dyDescent="0.2">
      <c r="A20" s="133"/>
      <c r="B20" s="7" t="s">
        <v>39</v>
      </c>
      <c r="C20" s="49" t="s">
        <v>60</v>
      </c>
      <c r="D20" s="90" t="s">
        <v>61</v>
      </c>
      <c r="E20" s="63"/>
      <c r="F20" s="64"/>
      <c r="G20" s="76">
        <v>0.15</v>
      </c>
      <c r="H20" s="27">
        <v>60</v>
      </c>
      <c r="I20" s="168">
        <f t="shared" si="1"/>
        <v>9</v>
      </c>
      <c r="J20" s="70" t="s">
        <v>12</v>
      </c>
      <c r="K20" s="32">
        <v>5</v>
      </c>
      <c r="L20" s="44">
        <v>5.0999999999999996</v>
      </c>
      <c r="M20" s="28">
        <f t="shared" si="2"/>
        <v>25.5</v>
      </c>
      <c r="N20" s="29">
        <f t="shared" si="0"/>
        <v>34.5</v>
      </c>
      <c r="O20" s="30"/>
      <c r="P20" s="134">
        <f>N20*$O$6</f>
        <v>345</v>
      </c>
    </row>
    <row r="21" spans="1:16" ht="11.25" customHeight="1" thickBot="1" x14ac:dyDescent="0.25">
      <c r="A21" s="133"/>
      <c r="B21" s="7" t="s">
        <v>50</v>
      </c>
      <c r="C21" s="49" t="s">
        <v>60</v>
      </c>
      <c r="D21" s="90" t="s">
        <v>61</v>
      </c>
      <c r="E21" s="63"/>
      <c r="F21" s="64"/>
      <c r="G21" s="76">
        <v>0.15</v>
      </c>
      <c r="H21" s="27">
        <v>60</v>
      </c>
      <c r="I21" s="168">
        <f t="shared" si="1"/>
        <v>9</v>
      </c>
      <c r="J21" s="70" t="s">
        <v>12</v>
      </c>
      <c r="K21" s="32">
        <v>20</v>
      </c>
      <c r="L21" s="44">
        <v>4.8</v>
      </c>
      <c r="M21" s="28">
        <f t="shared" si="2"/>
        <v>96</v>
      </c>
      <c r="N21" s="29">
        <f t="shared" si="0"/>
        <v>105</v>
      </c>
      <c r="O21" s="30"/>
      <c r="P21" s="134">
        <f>N21*$O$6</f>
        <v>1050</v>
      </c>
    </row>
    <row r="22" spans="1:16" s="5" customFormat="1" ht="12" thickBot="1" x14ac:dyDescent="0.25">
      <c r="A22" s="135" t="s">
        <v>15</v>
      </c>
      <c r="B22" s="15" t="s">
        <v>16</v>
      </c>
      <c r="C22" s="50"/>
      <c r="D22" s="91"/>
      <c r="E22" s="87"/>
      <c r="F22" s="97">
        <f>SUM(F23:F31)</f>
        <v>40</v>
      </c>
      <c r="G22" s="98">
        <f>SUM(G23:G31)</f>
        <v>0</v>
      </c>
      <c r="H22" s="117"/>
      <c r="I22" s="172">
        <f>SUM(I23:I31)</f>
        <v>0</v>
      </c>
      <c r="J22" s="100"/>
      <c r="K22" s="101">
        <f>SUM(K23:K31)</f>
        <v>1140</v>
      </c>
      <c r="L22" s="102"/>
      <c r="M22" s="103">
        <f>SUM(M23:M31)</f>
        <v>56.6</v>
      </c>
      <c r="N22" s="104">
        <f t="shared" si="0"/>
        <v>96.6</v>
      </c>
      <c r="O22" s="105"/>
      <c r="P22" s="136">
        <f>SUM(P25:P31)</f>
        <v>686</v>
      </c>
    </row>
    <row r="23" spans="1:16" ht="13.5" thickTop="1" x14ac:dyDescent="0.2">
      <c r="A23" s="133"/>
      <c r="B23" s="184" t="s">
        <v>26</v>
      </c>
      <c r="C23" s="185"/>
      <c r="D23" s="90"/>
      <c r="E23" s="63"/>
      <c r="F23" s="64"/>
      <c r="G23" s="76"/>
      <c r="H23" s="6"/>
      <c r="I23" s="168">
        <f t="shared" si="1"/>
        <v>0</v>
      </c>
      <c r="J23" s="71"/>
      <c r="K23" s="32"/>
      <c r="L23" s="44"/>
      <c r="M23" s="28">
        <f>K23*L23</f>
        <v>0</v>
      </c>
      <c r="N23" s="29">
        <f t="shared" si="0"/>
        <v>0</v>
      </c>
      <c r="O23" s="30"/>
      <c r="P23" s="134">
        <f>N23*$O$6</f>
        <v>0</v>
      </c>
    </row>
    <row r="24" spans="1:16" ht="12.75" customHeight="1" x14ac:dyDescent="0.2">
      <c r="A24" s="139"/>
      <c r="B24" s="183" t="s">
        <v>66</v>
      </c>
      <c r="C24" s="189" t="s">
        <v>49</v>
      </c>
      <c r="D24" s="190" t="s">
        <v>59</v>
      </c>
      <c r="E24" s="60" t="s">
        <v>17</v>
      </c>
      <c r="F24" s="64">
        <v>8</v>
      </c>
      <c r="G24" s="76"/>
      <c r="H24" s="6"/>
      <c r="I24" s="168">
        <f t="shared" si="1"/>
        <v>0</v>
      </c>
      <c r="J24" s="70" t="s">
        <v>27</v>
      </c>
      <c r="K24" s="32">
        <v>800</v>
      </c>
      <c r="L24" s="44">
        <v>2.5000000000000001E-2</v>
      </c>
      <c r="M24" s="28">
        <f>K24*L24</f>
        <v>20</v>
      </c>
      <c r="N24" s="29">
        <f t="shared" si="0"/>
        <v>28</v>
      </c>
      <c r="O24" s="30"/>
      <c r="P24" s="134">
        <f>N24*$O$6</f>
        <v>280</v>
      </c>
    </row>
    <row r="25" spans="1:16" ht="12.75" x14ac:dyDescent="0.2">
      <c r="A25" s="139"/>
      <c r="B25" s="24" t="s">
        <v>43</v>
      </c>
      <c r="C25" s="187"/>
      <c r="D25" s="90"/>
      <c r="E25" s="63"/>
      <c r="F25" s="64"/>
      <c r="G25" s="76"/>
      <c r="H25" s="6"/>
      <c r="I25" s="168"/>
      <c r="K25" s="43"/>
      <c r="L25" s="44"/>
      <c r="M25" s="28">
        <f t="shared" ref="M25:M31" si="5">K25*L25</f>
        <v>0</v>
      </c>
      <c r="N25" s="29">
        <f t="shared" si="0"/>
        <v>0</v>
      </c>
      <c r="O25" s="30"/>
      <c r="P25" s="134">
        <f t="shared" ref="P25:P30" si="6">N25*$O$6</f>
        <v>0</v>
      </c>
    </row>
    <row r="26" spans="1:16" ht="12.75" x14ac:dyDescent="0.2">
      <c r="A26" s="139"/>
      <c r="B26" s="183" t="s">
        <v>71</v>
      </c>
      <c r="C26" s="186" t="s">
        <v>49</v>
      </c>
      <c r="D26" s="90" t="s">
        <v>55</v>
      </c>
      <c r="E26" s="60" t="s">
        <v>17</v>
      </c>
      <c r="F26" s="64">
        <v>8</v>
      </c>
      <c r="G26" s="76"/>
      <c r="H26" s="6"/>
      <c r="I26" s="168"/>
      <c r="J26" s="70" t="s">
        <v>27</v>
      </c>
      <c r="K26" s="32">
        <v>200</v>
      </c>
      <c r="L26" s="44">
        <v>0.08</v>
      </c>
      <c r="M26" s="28">
        <f t="shared" si="5"/>
        <v>16</v>
      </c>
      <c r="N26" s="29">
        <f t="shared" si="0"/>
        <v>24</v>
      </c>
      <c r="O26" s="30"/>
      <c r="P26" s="134">
        <f t="shared" si="6"/>
        <v>240</v>
      </c>
    </row>
    <row r="27" spans="1:16" ht="12.75" x14ac:dyDescent="0.2">
      <c r="A27" s="139"/>
      <c r="B27" s="183" t="s">
        <v>72</v>
      </c>
      <c r="C27" s="186" t="s">
        <v>49</v>
      </c>
      <c r="D27" s="90" t="s">
        <v>55</v>
      </c>
      <c r="E27" s="63"/>
      <c r="F27" s="64"/>
      <c r="G27" s="76"/>
      <c r="H27" s="6"/>
      <c r="I27" s="168"/>
      <c r="J27" s="70" t="s">
        <v>27</v>
      </c>
      <c r="K27" s="32">
        <v>80</v>
      </c>
      <c r="L27" s="44">
        <v>0.05</v>
      </c>
      <c r="M27" s="28">
        <f t="shared" si="5"/>
        <v>4</v>
      </c>
      <c r="N27" s="29">
        <f t="shared" si="0"/>
        <v>4</v>
      </c>
      <c r="O27" s="30"/>
      <c r="P27" s="134">
        <f t="shared" si="6"/>
        <v>40</v>
      </c>
    </row>
    <row r="28" spans="1:16" ht="12.75" x14ac:dyDescent="0.2">
      <c r="A28" s="133"/>
      <c r="B28" s="23" t="s">
        <v>38</v>
      </c>
      <c r="C28" s="186"/>
      <c r="D28" s="90"/>
      <c r="E28" s="63"/>
      <c r="F28" s="64"/>
      <c r="G28" s="76"/>
      <c r="H28" s="6"/>
      <c r="I28" s="168"/>
      <c r="J28" s="70"/>
      <c r="K28" s="43"/>
      <c r="L28" s="44"/>
      <c r="M28" s="28">
        <f t="shared" si="5"/>
        <v>0</v>
      </c>
      <c r="N28" s="29">
        <f t="shared" si="0"/>
        <v>0</v>
      </c>
      <c r="O28" s="30"/>
      <c r="P28" s="134">
        <f t="shared" si="6"/>
        <v>0</v>
      </c>
    </row>
    <row r="29" spans="1:16" ht="12.75" x14ac:dyDescent="0.2">
      <c r="A29" s="139"/>
      <c r="B29" s="183" t="s">
        <v>73</v>
      </c>
      <c r="C29" s="186" t="s">
        <v>49</v>
      </c>
      <c r="D29" s="90" t="s">
        <v>55</v>
      </c>
      <c r="E29" s="60" t="s">
        <v>17</v>
      </c>
      <c r="F29" s="64">
        <v>8</v>
      </c>
      <c r="G29" s="76"/>
      <c r="H29" s="6"/>
      <c r="I29" s="168"/>
      <c r="J29" s="70" t="s">
        <v>27</v>
      </c>
      <c r="K29" s="43">
        <v>10</v>
      </c>
      <c r="L29" s="44">
        <v>0.16</v>
      </c>
      <c r="M29" s="28">
        <f t="shared" si="5"/>
        <v>1.6</v>
      </c>
      <c r="N29" s="29">
        <f t="shared" si="0"/>
        <v>9.6</v>
      </c>
      <c r="O29" s="30"/>
      <c r="P29" s="134">
        <f t="shared" si="6"/>
        <v>96</v>
      </c>
    </row>
    <row r="30" spans="1:16" ht="12.75" x14ac:dyDescent="0.2">
      <c r="A30" s="139"/>
      <c r="B30" s="183" t="s">
        <v>74</v>
      </c>
      <c r="C30" s="186" t="s">
        <v>49</v>
      </c>
      <c r="D30" s="90" t="s">
        <v>55</v>
      </c>
      <c r="E30" s="60" t="s">
        <v>17</v>
      </c>
      <c r="F30" s="64">
        <v>8</v>
      </c>
      <c r="G30" s="76"/>
      <c r="H30" s="6"/>
      <c r="I30" s="168"/>
      <c r="J30" s="70" t="s">
        <v>47</v>
      </c>
      <c r="K30" s="43">
        <v>25</v>
      </c>
      <c r="L30" s="44">
        <v>0.3</v>
      </c>
      <c r="M30" s="28">
        <f t="shared" si="5"/>
        <v>7.5</v>
      </c>
      <c r="N30" s="29">
        <f t="shared" si="0"/>
        <v>15.5</v>
      </c>
      <c r="O30" s="30"/>
      <c r="P30" s="134">
        <f t="shared" si="6"/>
        <v>155</v>
      </c>
    </row>
    <row r="31" spans="1:16" ht="13.5" thickBot="1" x14ac:dyDescent="0.25">
      <c r="A31" s="139"/>
      <c r="B31" s="183" t="s">
        <v>75</v>
      </c>
      <c r="C31" s="188" t="s">
        <v>49</v>
      </c>
      <c r="D31" s="90" t="s">
        <v>55</v>
      </c>
      <c r="E31" s="60" t="s">
        <v>17</v>
      </c>
      <c r="F31" s="64">
        <v>8</v>
      </c>
      <c r="G31" s="76"/>
      <c r="H31" s="6"/>
      <c r="I31" s="168"/>
      <c r="J31" s="70" t="s">
        <v>47</v>
      </c>
      <c r="K31" s="43">
        <v>25</v>
      </c>
      <c r="L31" s="44">
        <v>0.3</v>
      </c>
      <c r="M31" s="28">
        <f t="shared" si="5"/>
        <v>7.5</v>
      </c>
      <c r="N31" s="29">
        <f t="shared" si="0"/>
        <v>15.5</v>
      </c>
      <c r="O31" s="30"/>
      <c r="P31" s="134">
        <f>N31*$O$6</f>
        <v>155</v>
      </c>
    </row>
    <row r="32" spans="1:16" s="5" customFormat="1" ht="12" thickBot="1" x14ac:dyDescent="0.25">
      <c r="A32" s="135" t="s">
        <v>18</v>
      </c>
      <c r="B32" s="15" t="s">
        <v>28</v>
      </c>
      <c r="C32" s="50"/>
      <c r="D32" s="91"/>
      <c r="E32" s="87"/>
      <c r="F32" s="118">
        <f>SUM(F33:F35)</f>
        <v>0</v>
      </c>
      <c r="G32" s="119">
        <f>SUM(G33:G35)</f>
        <v>9</v>
      </c>
      <c r="H32" s="120"/>
      <c r="I32" s="169">
        <f>SUM(I33:I35)</f>
        <v>540</v>
      </c>
      <c r="J32" s="121"/>
      <c r="K32" s="113">
        <f>SUM(K33:K35)</f>
        <v>31</v>
      </c>
      <c r="L32" s="114"/>
      <c r="M32" s="160">
        <f>SUM(M33:M35)</f>
        <v>75</v>
      </c>
      <c r="N32" s="115">
        <f>M32+F32+I32</f>
        <v>615</v>
      </c>
      <c r="O32" s="116"/>
      <c r="P32" s="138">
        <f>SUM(P33:P35)</f>
        <v>5550</v>
      </c>
    </row>
    <row r="33" spans="1:16" ht="12.75" customHeight="1" thickTop="1" x14ac:dyDescent="0.2">
      <c r="A33" s="133"/>
      <c r="B33" s="48" t="s">
        <v>44</v>
      </c>
      <c r="C33" s="52" t="s">
        <v>30</v>
      </c>
      <c r="D33" s="90" t="s">
        <v>76</v>
      </c>
      <c r="E33" s="60"/>
      <c r="F33" s="64"/>
      <c r="G33" s="93">
        <v>8</v>
      </c>
      <c r="H33" s="94">
        <v>60</v>
      </c>
      <c r="I33" s="167">
        <f t="shared" si="1"/>
        <v>480</v>
      </c>
      <c r="J33" s="71"/>
      <c r="K33" s="46">
        <v>0</v>
      </c>
      <c r="L33" s="162">
        <v>0</v>
      </c>
      <c r="M33" s="164">
        <f t="shared" ref="M33:M35" si="7">K33*L33</f>
        <v>0</v>
      </c>
      <c r="N33" s="161">
        <f t="shared" si="0"/>
        <v>480</v>
      </c>
      <c r="O33" s="38"/>
      <c r="P33" s="140">
        <f t="shared" ref="P33:P38" si="8">N33*$O$6</f>
        <v>4800</v>
      </c>
    </row>
    <row r="34" spans="1:16" ht="12.75" customHeight="1" x14ac:dyDescent="0.2">
      <c r="A34" s="133"/>
      <c r="B34" s="9" t="s">
        <v>45</v>
      </c>
      <c r="C34" s="51" t="s">
        <v>31</v>
      </c>
      <c r="D34" s="90" t="s">
        <v>76</v>
      </c>
      <c r="E34" s="63"/>
      <c r="F34" s="64"/>
      <c r="G34" s="76"/>
      <c r="H34" s="27"/>
      <c r="I34" s="168">
        <f t="shared" si="1"/>
        <v>0</v>
      </c>
      <c r="J34" s="71" t="s">
        <v>40</v>
      </c>
      <c r="K34" s="47">
        <v>30</v>
      </c>
      <c r="L34" s="163">
        <v>0.5</v>
      </c>
      <c r="M34" s="165">
        <f t="shared" si="7"/>
        <v>15</v>
      </c>
      <c r="N34" s="161">
        <f t="shared" si="0"/>
        <v>15</v>
      </c>
      <c r="O34" s="39"/>
      <c r="P34" s="134">
        <f t="shared" si="8"/>
        <v>150</v>
      </c>
    </row>
    <row r="35" spans="1:16" ht="12.75" customHeight="1" thickBot="1" x14ac:dyDescent="0.25">
      <c r="A35" s="133"/>
      <c r="B35" s="9" t="s">
        <v>48</v>
      </c>
      <c r="C35" s="51" t="s">
        <v>49</v>
      </c>
      <c r="D35" s="90" t="s">
        <v>76</v>
      </c>
      <c r="E35" s="63"/>
      <c r="F35" s="64"/>
      <c r="G35" s="76">
        <v>1</v>
      </c>
      <c r="H35" s="27">
        <v>60</v>
      </c>
      <c r="I35" s="78">
        <f t="shared" si="1"/>
        <v>60</v>
      </c>
      <c r="J35" s="71" t="s">
        <v>40</v>
      </c>
      <c r="K35" s="47">
        <v>1</v>
      </c>
      <c r="L35" s="163">
        <v>60</v>
      </c>
      <c r="M35" s="165">
        <f t="shared" si="7"/>
        <v>60</v>
      </c>
      <c r="N35" s="161">
        <f>M33+F35+I35</f>
        <v>60</v>
      </c>
      <c r="O35" s="39"/>
      <c r="P35" s="134">
        <f t="shared" si="8"/>
        <v>600</v>
      </c>
    </row>
    <row r="36" spans="1:16" s="129" customFormat="1" ht="12" x14ac:dyDescent="0.2">
      <c r="A36" s="141"/>
      <c r="B36" s="130" t="s">
        <v>19</v>
      </c>
      <c r="C36" s="122"/>
      <c r="D36" s="123"/>
      <c r="E36" s="124"/>
      <c r="F36" s="166">
        <f>F32+F22+F19+F17+F14+F9</f>
        <v>110</v>
      </c>
      <c r="G36" s="176"/>
      <c r="H36" s="178"/>
      <c r="I36" s="177">
        <f>I32+I22+I19+I17+I14+I9</f>
        <v>953</v>
      </c>
      <c r="J36" s="125"/>
      <c r="K36" s="126"/>
      <c r="L36" s="127"/>
      <c r="M36" s="179">
        <f>M32+M22+M19+M17+M14+M9</f>
        <v>298.10000000000002</v>
      </c>
      <c r="N36" s="180">
        <f>N32+N22+N19+N17+N14+N9</f>
        <v>1361.1</v>
      </c>
      <c r="O36" s="128"/>
      <c r="P36" s="142">
        <f t="shared" si="8"/>
        <v>13611</v>
      </c>
    </row>
    <row r="37" spans="1:16" ht="12" x14ac:dyDescent="0.2">
      <c r="A37" s="143"/>
      <c r="B37" s="19" t="s">
        <v>20</v>
      </c>
      <c r="C37" s="53"/>
      <c r="D37" s="92"/>
      <c r="E37" s="65"/>
      <c r="F37" s="66"/>
      <c r="G37" s="79"/>
      <c r="H37" s="20"/>
      <c r="I37" s="80"/>
      <c r="J37" s="72" t="s">
        <v>46</v>
      </c>
      <c r="K37" s="34">
        <v>600</v>
      </c>
      <c r="L37" s="35">
        <v>3</v>
      </c>
      <c r="M37" s="40"/>
      <c r="N37" s="41">
        <f>K37*L37</f>
        <v>1800</v>
      </c>
      <c r="O37" s="42"/>
      <c r="P37" s="144">
        <f t="shared" si="8"/>
        <v>18000</v>
      </c>
    </row>
    <row r="38" spans="1:16" ht="12" x14ac:dyDescent="0.2">
      <c r="A38" s="143"/>
      <c r="B38" s="21" t="s">
        <v>21</v>
      </c>
      <c r="C38" s="54"/>
      <c r="D38" s="92"/>
      <c r="E38" s="67"/>
      <c r="F38" s="68"/>
      <c r="G38" s="81"/>
      <c r="H38" s="22"/>
      <c r="I38" s="82"/>
      <c r="J38" s="73"/>
      <c r="K38" s="36"/>
      <c r="L38" s="37"/>
      <c r="M38" s="40"/>
      <c r="N38" s="41">
        <f>N37-N36</f>
        <v>438.90000000000009</v>
      </c>
      <c r="O38" s="42"/>
      <c r="P38" s="144">
        <f t="shared" si="8"/>
        <v>4389.0000000000009</v>
      </c>
    </row>
    <row r="39" spans="1:16" ht="12.75" thickBot="1" x14ac:dyDescent="0.25">
      <c r="A39" s="145"/>
      <c r="B39" s="146" t="s">
        <v>22</v>
      </c>
      <c r="C39" s="147"/>
      <c r="D39" s="148"/>
      <c r="E39" s="149"/>
      <c r="F39" s="150"/>
      <c r="G39" s="149"/>
      <c r="H39" s="151"/>
      <c r="I39" s="152"/>
      <c r="J39" s="151"/>
      <c r="K39" s="151"/>
      <c r="L39" s="151"/>
      <c r="M39" s="153"/>
      <c r="N39" s="154">
        <f>N38/N36*100</f>
        <v>32.245977518183835</v>
      </c>
      <c r="O39" s="155"/>
      <c r="P39" s="156">
        <f>P38/P36*100</f>
        <v>32.245977518183828</v>
      </c>
    </row>
    <row r="41" spans="1:16" ht="38.25" customHeight="1" x14ac:dyDescent="0.2">
      <c r="B41" s="195" t="s">
        <v>78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</sheetData>
  <sheetProtection selectLockedCells="1" selectUnlockedCells="1"/>
  <mergeCells count="14">
    <mergeCell ref="A2:P2"/>
    <mergeCell ref="C6:C8"/>
    <mergeCell ref="B41:P41"/>
    <mergeCell ref="G7:I7"/>
    <mergeCell ref="E6:N6"/>
    <mergeCell ref="D6:D8"/>
    <mergeCell ref="O7:P8"/>
    <mergeCell ref="A3:P3"/>
    <mergeCell ref="A4:P4"/>
    <mergeCell ref="A5:P5"/>
    <mergeCell ref="J7:N7"/>
    <mergeCell ref="A6:A8"/>
    <mergeCell ref="B6:B8"/>
    <mergeCell ref="E7:F7"/>
  </mergeCells>
  <printOptions horizontalCentered="1"/>
  <pageMargins left="0.39370078740157483" right="0.39370078740157483" top="0.51181102362204722" bottom="0.23622047244094491" header="0.51181102362204722" footer="0.51181102362204722"/>
  <pageSetup paperSize="9" scale="74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Маслодайна роза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Chesan za zeleno</dc:title>
  <dc:subject>Tehnologichna karta</dc:subject>
  <dc:creator>LSIF</dc:creator>
  <cp:lastModifiedBy>PC</cp:lastModifiedBy>
  <cp:revision>2</cp:revision>
  <cp:lastPrinted>2016-04-11T12:17:55Z</cp:lastPrinted>
  <dcterms:created xsi:type="dcterms:W3CDTF">2011-02-16T14:36:36Z</dcterms:created>
  <dcterms:modified xsi:type="dcterms:W3CDTF">2024-09-10T06:46:38Z</dcterms:modified>
</cp:coreProperties>
</file>