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147"/>
  </bookViews>
  <sheets>
    <sheet name="Chesan za zeleno" sheetId="1" r:id="rId1"/>
  </sheets>
  <calcPr calcId="145621"/>
</workbook>
</file>

<file path=xl/calcChain.xml><?xml version="1.0" encoding="utf-8"?>
<calcChain xmlns="http://schemas.openxmlformats.org/spreadsheetml/2006/main">
  <c r="N46" i="1" l="1"/>
  <c r="P46" i="1" s="1"/>
  <c r="K39" i="1"/>
  <c r="G39" i="1"/>
  <c r="K28" i="1"/>
  <c r="G28" i="1"/>
  <c r="K23" i="1"/>
  <c r="K9" i="1"/>
  <c r="G23" i="1"/>
  <c r="G19" i="1"/>
  <c r="F39" i="1"/>
  <c r="F28" i="1"/>
  <c r="F23" i="1"/>
  <c r="F15" i="1"/>
  <c r="F19" i="1"/>
  <c r="H19" i="1"/>
  <c r="I19" i="1" s="1"/>
  <c r="I17" i="1"/>
  <c r="K15" i="1"/>
  <c r="H15" i="1"/>
  <c r="G15" i="1"/>
  <c r="F9" i="1"/>
  <c r="G9" i="1"/>
  <c r="I42" i="1"/>
  <c r="N42" i="1" s="1"/>
  <c r="P42" i="1" s="1"/>
  <c r="M31" i="1"/>
  <c r="N31" i="1" s="1"/>
  <c r="P31" i="1" s="1"/>
  <c r="I14" i="1"/>
  <c r="M10" i="1"/>
  <c r="M9" i="1" s="1"/>
  <c r="I11" i="1"/>
  <c r="I12" i="1"/>
  <c r="I13" i="1"/>
  <c r="I16" i="1"/>
  <c r="I18" i="1"/>
  <c r="I20" i="1"/>
  <c r="I21" i="1"/>
  <c r="I22" i="1"/>
  <c r="I24" i="1"/>
  <c r="I25" i="1"/>
  <c r="I26" i="1"/>
  <c r="I27" i="1"/>
  <c r="I29" i="1"/>
  <c r="I30" i="1"/>
  <c r="I32" i="1"/>
  <c r="I33" i="1"/>
  <c r="I28" i="1" s="1"/>
  <c r="I34" i="1"/>
  <c r="I35" i="1"/>
  <c r="I36" i="1"/>
  <c r="I37" i="1"/>
  <c r="N37" i="1" s="1"/>
  <c r="P37" i="1" s="1"/>
  <c r="I38" i="1"/>
  <c r="I40" i="1"/>
  <c r="N40" i="1" s="1"/>
  <c r="P40" i="1" s="1"/>
  <c r="I41" i="1"/>
  <c r="N41" i="1" s="1"/>
  <c r="P41" i="1" s="1"/>
  <c r="I43" i="1"/>
  <c r="I39" i="1" s="1"/>
  <c r="I45" i="1" s="1"/>
  <c r="I44" i="1"/>
  <c r="I10" i="1"/>
  <c r="I9" i="1" s="1"/>
  <c r="K21" i="1"/>
  <c r="M21" i="1" s="1"/>
  <c r="N21" i="1" s="1"/>
  <c r="P21" i="1" s="1"/>
  <c r="K22" i="1"/>
  <c r="M22" i="1"/>
  <c r="N22" i="1" s="1"/>
  <c r="P22" i="1" s="1"/>
  <c r="M18" i="1"/>
  <c r="M44" i="1"/>
  <c r="M43" i="1"/>
  <c r="N43" i="1" s="1"/>
  <c r="P43" i="1" s="1"/>
  <c r="M27" i="1"/>
  <c r="N27" i="1" s="1"/>
  <c r="P27" i="1" s="1"/>
  <c r="M26" i="1"/>
  <c r="N26" i="1" s="1"/>
  <c r="P26" i="1" s="1"/>
  <c r="M25" i="1"/>
  <c r="M23" i="1" s="1"/>
  <c r="N23" i="1" s="1"/>
  <c r="M24" i="1"/>
  <c r="N24" i="1" s="1"/>
  <c r="P24" i="1" s="1"/>
  <c r="K20" i="1"/>
  <c r="K19" i="1" s="1"/>
  <c r="M16" i="1"/>
  <c r="M11" i="1"/>
  <c r="N11" i="1" s="1"/>
  <c r="P11" i="1" s="1"/>
  <c r="M12" i="1"/>
  <c r="M13" i="1"/>
  <c r="N13" i="1" s="1"/>
  <c r="P13" i="1" s="1"/>
  <c r="M14" i="1"/>
  <c r="M17" i="1"/>
  <c r="M15" i="1" s="1"/>
  <c r="N15" i="1" s="1"/>
  <c r="M29" i="1"/>
  <c r="M28" i="1" s="1"/>
  <c r="M30" i="1"/>
  <c r="N30" i="1" s="1"/>
  <c r="P30" i="1" s="1"/>
  <c r="M33" i="1"/>
  <c r="N33" i="1" s="1"/>
  <c r="P33" i="1" s="1"/>
  <c r="M34" i="1"/>
  <c r="N34" i="1"/>
  <c r="P34" i="1" s="1"/>
  <c r="M35" i="1"/>
  <c r="M36" i="1"/>
  <c r="N36" i="1"/>
  <c r="P36" i="1" s="1"/>
  <c r="M37" i="1"/>
  <c r="M38" i="1"/>
  <c r="N38" i="1" s="1"/>
  <c r="P38" i="1" s="1"/>
  <c r="M32" i="1"/>
  <c r="N32" i="1" s="1"/>
  <c r="P32" i="1" s="1"/>
  <c r="N12" i="1"/>
  <c r="P12" i="1"/>
  <c r="N44" i="1"/>
  <c r="P44" i="1" s="1"/>
  <c r="N16" i="1"/>
  <c r="P16" i="1" s="1"/>
  <c r="P15" i="1" s="1"/>
  <c r="N25" i="1"/>
  <c r="P25" i="1" s="1"/>
  <c r="N18" i="1"/>
  <c r="P18" i="1"/>
  <c r="N35" i="1"/>
  <c r="P35" i="1" s="1"/>
  <c r="N14" i="1"/>
  <c r="P14" i="1" s="1"/>
  <c r="N17" i="1"/>
  <c r="P17" i="1"/>
  <c r="I23" i="1"/>
  <c r="I15" i="1"/>
  <c r="N28" i="1" l="1"/>
  <c r="P28" i="1"/>
  <c r="P39" i="1"/>
  <c r="P23" i="1"/>
  <c r="N10" i="1"/>
  <c r="N29" i="1"/>
  <c r="P29" i="1" s="1"/>
  <c r="M20" i="1"/>
  <c r="M39" i="1"/>
  <c r="N9" i="1" l="1"/>
  <c r="P10" i="1"/>
  <c r="P9" i="1" s="1"/>
  <c r="N39" i="1"/>
  <c r="M19" i="1"/>
  <c r="N19" i="1" s="1"/>
  <c r="N20" i="1"/>
  <c r="P20" i="1" s="1"/>
  <c r="P19" i="1" s="1"/>
  <c r="M45" i="1" l="1"/>
  <c r="N45" i="1"/>
  <c r="P45" i="1" l="1"/>
  <c r="N47" i="1"/>
  <c r="N48" i="1" l="1"/>
  <c r="P47" i="1"/>
  <c r="P48" i="1" s="1"/>
</calcChain>
</file>

<file path=xl/sharedStrings.xml><?xml version="1.0" encoding="utf-8"?>
<sst xmlns="http://schemas.openxmlformats.org/spreadsheetml/2006/main" count="141" uniqueCount="88">
  <si>
    <t>декара</t>
  </si>
  <si>
    <t>№</t>
  </si>
  <si>
    <t xml:space="preserve">Период </t>
  </si>
  <si>
    <t>Брой /
Количество</t>
  </si>
  <si>
    <t>Цена на 
единица</t>
  </si>
  <si>
    <t>Стойност
лв</t>
  </si>
  <si>
    <t>Общи
разходи
лв</t>
  </si>
  <si>
    <t>Общи
Разходи
– лв</t>
  </si>
  <si>
    <t>I</t>
  </si>
  <si>
    <t>ОБРАБОТКА НА ПОЧВАТА</t>
  </si>
  <si>
    <t>II</t>
  </si>
  <si>
    <t>ТОРЕНЕ</t>
  </si>
  <si>
    <t>кг/дка</t>
  </si>
  <si>
    <t>III</t>
  </si>
  <si>
    <t>ПОЛИВАНЕ</t>
  </si>
  <si>
    <t>бр</t>
  </si>
  <si>
    <t>IV</t>
  </si>
  <si>
    <t>V</t>
  </si>
  <si>
    <t>РАСТИТЕЛНО -ЗАЩИТНИ ПРАКТИКИ</t>
  </si>
  <si>
    <t>лв/дка</t>
  </si>
  <si>
    <t>VI</t>
  </si>
  <si>
    <t>ВСИЧКО РАЗХОДИ</t>
  </si>
  <si>
    <t>ПРИХОДИ</t>
  </si>
  <si>
    <t>ПЕЧАЛБА</t>
  </si>
  <si>
    <t>НОРМА НА ПЕЧАЛБА</t>
  </si>
  <si>
    <t>л/дка</t>
  </si>
  <si>
    <t>За да адаптирате технологичната карта за вашите условия, може да промените цифрите в полетата със светложълт фон</t>
  </si>
  <si>
    <t xml:space="preserve">Есенна оран    30 – 35 см </t>
  </si>
  <si>
    <t>Култивиране</t>
  </si>
  <si>
    <t>Февруари</t>
  </si>
  <si>
    <t>ПОДГОТОВКА НА ПОСАД. МАТЕРИАЛ И ЗАСАЖДАНЕ</t>
  </si>
  <si>
    <t>Мероприятия</t>
  </si>
  <si>
    <t>Засаждане</t>
  </si>
  <si>
    <t>Мярка</t>
  </si>
  <si>
    <t>Борба с плевелите</t>
  </si>
  <si>
    <t>Борба с болести</t>
  </si>
  <si>
    <t>мл/дка</t>
  </si>
  <si>
    <t>РАЗХОДИ ПО ПРИБИРАНЕ НА ПРОДУКЦИЯТА</t>
  </si>
  <si>
    <t>Начин на изпълнение</t>
  </si>
  <si>
    <t>Наета техника</t>
  </si>
  <si>
    <t>Наети работници</t>
  </si>
  <si>
    <t>Покупка</t>
  </si>
  <si>
    <t>Разхвърляне ръчно с личен труд</t>
  </si>
  <si>
    <t>Моторна пръскачка с личен труд</t>
  </si>
  <si>
    <t>Разходи за механизация</t>
  </si>
  <si>
    <t>Разходи за труд</t>
  </si>
  <si>
    <t>Разходи за материали</t>
  </si>
  <si>
    <t xml:space="preserve">стойност </t>
  </si>
  <si>
    <t>Човекодни (надници )</t>
  </si>
  <si>
    <t>РАЗХОДИ ЗА ЕДИН ДЕКАР</t>
  </si>
  <si>
    <t>Септември</t>
  </si>
  <si>
    <t>Август</t>
  </si>
  <si>
    <t>Наети коняр  и конче</t>
  </si>
  <si>
    <t>Направа на оджаците</t>
  </si>
  <si>
    <t>Февруари - Април</t>
  </si>
  <si>
    <t xml:space="preserve">Изваждане  </t>
  </si>
  <si>
    <t>Измиване</t>
  </si>
  <si>
    <t>Септвмври</t>
  </si>
  <si>
    <t>Личен труд</t>
  </si>
  <si>
    <t>Октомври</t>
  </si>
  <si>
    <t>Февруари - Март</t>
  </si>
  <si>
    <t>Собствена помпа и личен труд</t>
  </si>
  <si>
    <t>Борба с неприятели</t>
  </si>
  <si>
    <t>NPK 20-20-20 със засаждането</t>
  </si>
  <si>
    <t>Амониева селитра</t>
  </si>
  <si>
    <t>Ноември</t>
  </si>
  <si>
    <t>Стомп нов 330 ЕК</t>
  </si>
  <si>
    <t>Тарга супер ЕК</t>
  </si>
  <si>
    <t>Чеснова муха</t>
  </si>
  <si>
    <t>Ластици</t>
  </si>
  <si>
    <t>Ленти за връзване</t>
  </si>
  <si>
    <t>Нуреле Д</t>
  </si>
  <si>
    <t>Децис  2,5 ЕК</t>
  </si>
  <si>
    <t xml:space="preserve"> Март</t>
  </si>
  <si>
    <t>1000 бр.</t>
  </si>
  <si>
    <t>Разчертаване на оджаците</t>
  </si>
  <si>
    <t>Фрезоване</t>
  </si>
  <si>
    <t>Разчупване на главите и подбор на скилидките</t>
  </si>
  <si>
    <t>Почистване и връзване</t>
  </si>
  <si>
    <t>бр.</t>
  </si>
  <si>
    <t>N-extra</t>
  </si>
  <si>
    <r>
      <rPr>
        <b/>
        <i/>
        <sz val="11"/>
        <rFont val="Times New Roman"/>
        <family val="1"/>
        <charset val="204"/>
      </rPr>
      <t xml:space="preserve">Пояснение: </t>
    </r>
    <r>
      <rPr>
        <sz val="8"/>
        <rFont val="Times New Roman"/>
        <family val="1"/>
      </rPr>
      <t>Настоящата таблица е създадена върху технология, която се прилага в село Чалъкови,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При  моторната пръскачка например не е описан и разхода на гориво, а само стойността на препарата поради невъзможносста на един ред да се опишат два материални разхода. Който има желание може да го отрази в долния ред.</t>
    </r>
  </si>
  <si>
    <t>Бяло и сиво гниене</t>
  </si>
  <si>
    <t>Топсин М 70 ВДГ 0.2% р-р потаяне на скилидките за 2 часа</t>
  </si>
  <si>
    <t>Снабдяване с посадъчен материал</t>
  </si>
  <si>
    <t>Поливане гравитачно с бензинова помпа</t>
  </si>
  <si>
    <t>ОТГЛЕЖДАНЕ НА ЧЕСЪН ЗА ЗЕЛЕНО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</si>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</sst>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63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3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medium">
        <color indexed="8"/>
      </right>
      <top/>
      <bottom style="medium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/>
    <xf numFmtId="0" fontId="7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8" fillId="3" borderId="3" xfId="0" applyFont="1" applyFill="1" applyBorder="1" applyAlignment="1">
      <alignment wrapText="1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8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7" fillId="3" borderId="11" xfId="0" applyFont="1" applyFill="1" applyBorder="1"/>
    <xf numFmtId="0" fontId="1" fillId="2" borderId="2" xfId="0" applyFont="1" applyFill="1" applyBorder="1" applyAlignment="1" applyProtection="1">
      <alignment horizontal="right"/>
      <protection locked="0"/>
    </xf>
    <xf numFmtId="2" fontId="3" fillId="3" borderId="12" xfId="0" applyNumberFormat="1" applyFon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2" fontId="1" fillId="0" borderId="6" xfId="0" applyNumberFormat="1" applyFont="1" applyBorder="1" applyAlignment="1" applyProtection="1">
      <alignment vertical="center" wrapText="1"/>
      <protection hidden="1"/>
    </xf>
    <xf numFmtId="2" fontId="1" fillId="0" borderId="16" xfId="0" applyNumberFormat="1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2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 wrapText="1"/>
      <protection locked="0"/>
    </xf>
    <xf numFmtId="2" fontId="5" fillId="4" borderId="5" xfId="0" applyNumberFormat="1" applyFont="1" applyFill="1" applyBorder="1" applyAlignment="1" applyProtection="1">
      <alignment vertical="center" wrapText="1"/>
      <protection locked="0"/>
    </xf>
    <xf numFmtId="2" fontId="5" fillId="4" borderId="6" xfId="0" applyNumberFormat="1" applyFont="1" applyFill="1" applyBorder="1" applyAlignment="1" applyProtection="1">
      <alignment vertical="center" wrapText="1"/>
      <protection locked="0"/>
    </xf>
    <xf numFmtId="2" fontId="5" fillId="3" borderId="5" xfId="0" applyNumberFormat="1" applyFont="1" applyFill="1" applyBorder="1" applyAlignment="1" applyProtection="1">
      <alignment vertical="center" wrapText="1"/>
      <protection locked="0"/>
    </xf>
    <xf numFmtId="2" fontId="5" fillId="3" borderId="6" xfId="0" applyNumberFormat="1" applyFont="1" applyFill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8" xfId="0" applyFont="1" applyBorder="1" applyAlignment="1" applyProtection="1">
      <alignment vertical="center" wrapText="1"/>
      <protection hidden="1"/>
    </xf>
    <xf numFmtId="2" fontId="5" fillId="3" borderId="6" xfId="0" applyNumberFormat="1" applyFont="1" applyFill="1" applyBorder="1" applyAlignment="1" applyProtection="1">
      <alignment vertical="center" wrapText="1"/>
      <protection hidden="1"/>
    </xf>
    <xf numFmtId="2" fontId="5" fillId="3" borderId="16" xfId="0" applyNumberFormat="1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hidden="1"/>
    </xf>
    <xf numFmtId="2" fontId="1" fillId="2" borderId="19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2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22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6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 wrapText="1"/>
    </xf>
    <xf numFmtId="2" fontId="3" fillId="3" borderId="12" xfId="0" applyNumberFormat="1" applyFont="1" applyFill="1" applyBorder="1" applyAlignment="1">
      <alignment horizontal="right"/>
    </xf>
    <xf numFmtId="0" fontId="3" fillId="3" borderId="30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1" fillId="0" borderId="33" xfId="0" applyFont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>
      <alignment horizontal="right" wrapText="1"/>
    </xf>
    <xf numFmtId="0" fontId="1" fillId="5" borderId="34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left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34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right" vertical="top" wrapText="1"/>
    </xf>
    <xf numFmtId="0" fontId="5" fillId="3" borderId="34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right" wrapText="1"/>
    </xf>
    <xf numFmtId="0" fontId="5" fillId="3" borderId="34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right" vertical="top" wrapText="1"/>
    </xf>
    <xf numFmtId="0" fontId="1" fillId="0" borderId="26" xfId="0" applyFont="1" applyBorder="1" applyAlignment="1" applyProtection="1">
      <alignment horizont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top" wrapText="1"/>
      <protection locked="0"/>
    </xf>
    <xf numFmtId="0" fontId="5" fillId="3" borderId="26" xfId="0" applyFont="1" applyFill="1" applyBorder="1" applyAlignment="1" applyProtection="1">
      <alignment horizontal="center" wrapText="1"/>
      <protection locked="0"/>
    </xf>
    <xf numFmtId="0" fontId="5" fillId="3" borderId="26" xfId="0" applyFont="1" applyFill="1" applyBorder="1" applyAlignment="1" applyProtection="1">
      <alignment horizontal="center" vertical="top" wrapText="1"/>
      <protection locked="0"/>
    </xf>
    <xf numFmtId="0" fontId="3" fillId="0" borderId="31" xfId="0" applyNumberFormat="1" applyFont="1" applyBorder="1" applyAlignment="1">
      <alignment horizontal="center" vertical="center" wrapText="1"/>
    </xf>
    <xf numFmtId="0" fontId="3" fillId="3" borderId="36" xfId="0" applyFont="1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7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37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37" xfId="0" applyFont="1" applyFill="1" applyBorder="1" applyAlignment="1" applyProtection="1">
      <alignment horizontal="right" vertical="center"/>
      <protection locked="0"/>
    </xf>
    <xf numFmtId="0" fontId="1" fillId="2" borderId="37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37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37" xfId="0" applyFont="1" applyFill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2" fontId="3" fillId="3" borderId="36" xfId="0" applyNumberFormat="1" applyFont="1" applyFill="1" applyBorder="1"/>
    <xf numFmtId="0" fontId="1" fillId="3" borderId="35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41" xfId="0" applyFont="1" applyFill="1" applyBorder="1" applyAlignment="1" applyProtection="1">
      <alignment horizontal="right" vertical="top" wrapText="1"/>
      <protection locked="0"/>
    </xf>
    <xf numFmtId="0" fontId="1" fillId="2" borderId="42" xfId="0" applyFont="1" applyFill="1" applyBorder="1" applyAlignment="1" applyProtection="1">
      <alignment horizontal="right" vertical="top" wrapText="1"/>
      <protection locked="0"/>
    </xf>
    <xf numFmtId="2" fontId="1" fillId="0" borderId="43" xfId="0" applyNumberFormat="1" applyFont="1" applyBorder="1" applyAlignment="1" applyProtection="1">
      <alignment horizontal="right" vertical="center" wrapText="1"/>
      <protection hidden="1"/>
    </xf>
    <xf numFmtId="2" fontId="1" fillId="0" borderId="42" xfId="0" applyNumberFormat="1" applyFont="1" applyBorder="1" applyAlignment="1" applyProtection="1">
      <alignment horizontal="right" vertical="center" wrapText="1"/>
      <protection hidden="1"/>
    </xf>
    <xf numFmtId="2" fontId="1" fillId="0" borderId="6" xfId="0" applyNumberFormat="1" applyFont="1" applyBorder="1" applyAlignment="1" applyProtection="1">
      <alignment horizontal="right" vertical="center" wrapText="1"/>
      <protection hidden="1"/>
    </xf>
    <xf numFmtId="2" fontId="1" fillId="0" borderId="37" xfId="0" applyNumberFormat="1" applyFont="1" applyBorder="1" applyAlignment="1" applyProtection="1">
      <alignment horizontal="right" vertical="center" wrapText="1"/>
      <protection hidden="1"/>
    </xf>
    <xf numFmtId="2" fontId="1" fillId="0" borderId="44" xfId="0" applyNumberFormat="1" applyFont="1" applyBorder="1" applyAlignment="1" applyProtection="1">
      <alignment horizontal="right" vertical="center" wrapText="1"/>
      <protection hidden="1"/>
    </xf>
    <xf numFmtId="2" fontId="1" fillId="0" borderId="45" xfId="0" applyNumberFormat="1" applyFont="1" applyBorder="1" applyAlignment="1" applyProtection="1">
      <alignment horizontal="right" vertical="center" wrapText="1"/>
      <protection hidden="1"/>
    </xf>
    <xf numFmtId="0" fontId="1" fillId="2" borderId="45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5" xfId="0" quotePrefix="1" applyFont="1" applyBorder="1" applyAlignment="1">
      <alignment vertical="top" wrapText="1"/>
    </xf>
    <xf numFmtId="0" fontId="9" fillId="3" borderId="13" xfId="0" applyFont="1" applyFill="1" applyBorder="1" applyAlignment="1">
      <alignment horizontal="right" vertical="center" wrapText="1"/>
    </xf>
    <xf numFmtId="0" fontId="9" fillId="3" borderId="9" xfId="0" applyFont="1" applyFill="1" applyBorder="1" applyAlignment="1" applyProtection="1">
      <alignment horizontal="right" vertical="center" wrapText="1"/>
      <protection locked="0"/>
    </xf>
    <xf numFmtId="0" fontId="9" fillId="3" borderId="46" xfId="0" applyFont="1" applyFill="1" applyBorder="1" applyAlignment="1" applyProtection="1">
      <alignment horizontal="right" vertical="center" wrapText="1"/>
      <protection locked="0"/>
    </xf>
    <xf numFmtId="0" fontId="9" fillId="3" borderId="47" xfId="0" applyFont="1" applyFill="1" applyBorder="1" applyAlignment="1" applyProtection="1">
      <alignment horizontal="right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2" fontId="9" fillId="3" borderId="48" xfId="0" applyNumberFormat="1" applyFont="1" applyFill="1" applyBorder="1" applyAlignment="1" applyProtection="1">
      <alignment horizontal="right" vertical="center" wrapText="1"/>
      <protection locked="0"/>
    </xf>
    <xf numFmtId="2" fontId="9" fillId="3" borderId="49" xfId="0" applyNumberFormat="1" applyFont="1" applyFill="1" applyBorder="1" applyAlignment="1" applyProtection="1">
      <alignment horizontal="left" vertical="center" wrapText="1"/>
      <protection locked="0"/>
    </xf>
    <xf numFmtId="2" fontId="9" fillId="3" borderId="49" xfId="0" applyNumberFormat="1" applyFont="1" applyFill="1" applyBorder="1" applyAlignment="1" applyProtection="1">
      <alignment horizontal="right" vertical="center" wrapText="1"/>
      <protection hidden="1"/>
    </xf>
    <xf numFmtId="2" fontId="9" fillId="3" borderId="13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46" xfId="0" applyFont="1" applyFill="1" applyBorder="1" applyAlignment="1" applyProtection="1">
      <alignment horizontal="left" vertical="center" wrapText="1"/>
      <protection hidden="1"/>
    </xf>
    <xf numFmtId="0" fontId="9" fillId="3" borderId="13" xfId="0" applyFont="1" applyFill="1" applyBorder="1" applyAlignment="1">
      <alignment horizontal="right" vertical="top" wrapText="1"/>
    </xf>
    <xf numFmtId="0" fontId="9" fillId="3" borderId="9" xfId="0" applyFont="1" applyFill="1" applyBorder="1" applyAlignment="1" applyProtection="1">
      <alignment horizontal="right" vertical="top" wrapText="1"/>
      <protection locked="0"/>
    </xf>
    <xf numFmtId="0" fontId="9" fillId="3" borderId="46" xfId="0" applyFont="1" applyFill="1" applyBorder="1" applyAlignment="1" applyProtection="1">
      <alignment horizontal="right" vertical="top" wrapText="1"/>
      <protection locked="0"/>
    </xf>
    <xf numFmtId="0" fontId="9" fillId="3" borderId="47" xfId="0" applyFont="1" applyFill="1" applyBorder="1" applyAlignment="1" applyProtection="1">
      <alignment horizontal="right" vertical="top" wrapText="1"/>
      <protection locked="0"/>
    </xf>
    <xf numFmtId="2" fontId="9" fillId="3" borderId="49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46" xfId="0" applyFont="1" applyFill="1" applyBorder="1" applyAlignment="1" applyProtection="1">
      <alignment horizontal="right" vertical="center" wrapText="1"/>
      <protection hidden="1"/>
    </xf>
    <xf numFmtId="0" fontId="9" fillId="3" borderId="13" xfId="0" applyFont="1" applyFill="1" applyBorder="1" applyAlignment="1">
      <alignment vertical="top" wrapText="1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9" fillId="3" borderId="46" xfId="0" applyFont="1" applyFill="1" applyBorder="1" applyAlignment="1" applyProtection="1">
      <alignment vertical="top" wrapText="1"/>
      <protection locked="0"/>
    </xf>
    <xf numFmtId="0" fontId="9" fillId="3" borderId="47" xfId="0" applyFont="1" applyFill="1" applyBorder="1" applyAlignment="1" applyProtection="1">
      <alignment vertical="top" wrapText="1"/>
      <protection locked="0"/>
    </xf>
    <xf numFmtId="2" fontId="9" fillId="3" borderId="48" xfId="0" applyNumberFormat="1" applyFont="1" applyFill="1" applyBorder="1" applyAlignment="1" applyProtection="1">
      <alignment vertical="center" wrapText="1"/>
      <protection locked="0"/>
    </xf>
    <xf numFmtId="2" fontId="9" fillId="3" borderId="49" xfId="0" applyNumberFormat="1" applyFont="1" applyFill="1" applyBorder="1" applyAlignment="1" applyProtection="1">
      <alignment vertical="center" wrapText="1"/>
      <protection locked="0"/>
    </xf>
    <xf numFmtId="2" fontId="9" fillId="3" borderId="13" xfId="0" applyNumberFormat="1" applyFont="1" applyFill="1" applyBorder="1" applyAlignment="1" applyProtection="1">
      <alignment vertical="center" wrapText="1"/>
      <protection hidden="1"/>
    </xf>
    <xf numFmtId="0" fontId="9" fillId="3" borderId="46" xfId="0" applyFont="1" applyFill="1" applyBorder="1" applyAlignment="1" applyProtection="1">
      <alignment vertical="center" wrapText="1"/>
      <protection hidden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>
      <alignment vertical="center" wrapText="1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9" fillId="3" borderId="46" xfId="0" applyFont="1" applyFill="1" applyBorder="1" applyAlignment="1" applyProtection="1">
      <alignment vertical="center" wrapText="1"/>
      <protection locked="0"/>
    </xf>
    <xf numFmtId="0" fontId="9" fillId="3" borderId="47" xfId="0" applyFont="1" applyFill="1" applyBorder="1" applyAlignment="1" applyProtection="1">
      <alignment vertical="center" wrapText="1"/>
      <protection locked="0"/>
    </xf>
    <xf numFmtId="0" fontId="9" fillId="3" borderId="11" xfId="0" applyFont="1" applyFill="1" applyBorder="1" applyAlignment="1" applyProtection="1">
      <alignment vertical="center" wrapText="1"/>
      <protection locked="0"/>
    </xf>
    <xf numFmtId="2" fontId="9" fillId="3" borderId="49" xfId="0" applyNumberFormat="1" applyFont="1" applyFill="1" applyBorder="1" applyAlignment="1" applyProtection="1">
      <alignment vertical="center" wrapText="1"/>
      <protection hidden="1"/>
    </xf>
    <xf numFmtId="0" fontId="5" fillId="3" borderId="50" xfId="0" applyFont="1" applyFill="1" applyBorder="1" applyAlignment="1">
      <alignment horizontal="right" vertical="center" wrapText="1"/>
    </xf>
    <xf numFmtId="0" fontId="8" fillId="3" borderId="51" xfId="0" applyFont="1" applyFill="1" applyBorder="1" applyAlignment="1">
      <alignment horizontal="right" vertical="center"/>
    </xf>
    <xf numFmtId="0" fontId="5" fillId="3" borderId="52" xfId="0" applyFont="1" applyFill="1" applyBorder="1" applyAlignment="1">
      <alignment horizontal="right" vertical="center" wrapText="1"/>
    </xf>
    <xf numFmtId="0" fontId="5" fillId="3" borderId="53" xfId="0" applyFont="1" applyFill="1" applyBorder="1" applyAlignment="1">
      <alignment horizontal="right" vertical="center" wrapText="1"/>
    </xf>
    <xf numFmtId="0" fontId="5" fillId="3" borderId="53" xfId="0" applyFont="1" applyFill="1" applyBorder="1" applyAlignment="1" applyProtection="1">
      <alignment horizontal="right" vertical="center" wrapText="1"/>
      <protection locked="0"/>
    </xf>
    <xf numFmtId="0" fontId="5" fillId="3" borderId="54" xfId="0" applyFont="1" applyFill="1" applyBorder="1" applyAlignment="1" applyProtection="1">
      <alignment horizontal="right" vertical="center" wrapText="1"/>
      <protection locked="0"/>
    </xf>
    <xf numFmtId="0" fontId="5" fillId="3" borderId="55" xfId="0" applyFont="1" applyFill="1" applyBorder="1" applyAlignment="1" applyProtection="1">
      <alignment horizontal="right" vertical="center" wrapText="1"/>
      <protection locked="0"/>
    </xf>
    <xf numFmtId="0" fontId="5" fillId="3" borderId="51" xfId="0" applyFont="1" applyFill="1" applyBorder="1" applyAlignment="1" applyProtection="1">
      <alignment horizontal="right" vertical="center" wrapText="1"/>
      <protection locked="0"/>
    </xf>
    <xf numFmtId="2" fontId="5" fillId="3" borderId="56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54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54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50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57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right" vertical="center" wrapText="1"/>
    </xf>
    <xf numFmtId="0" fontId="8" fillId="3" borderId="58" xfId="0" applyFont="1" applyFill="1" applyBorder="1" applyAlignment="1">
      <alignment horizontal="left" vertical="center"/>
    </xf>
    <xf numFmtId="0" fontId="7" fillId="3" borderId="78" xfId="0" applyFont="1" applyFill="1" applyBorder="1" applyAlignment="1">
      <alignment vertical="top"/>
    </xf>
    <xf numFmtId="2" fontId="3" fillId="3" borderId="79" xfId="0" applyNumberFormat="1" applyFont="1" applyFill="1" applyBorder="1"/>
    <xf numFmtId="0" fontId="2" fillId="0" borderId="80" xfId="0" applyFont="1" applyBorder="1" applyAlignment="1">
      <alignment vertical="top"/>
    </xf>
    <xf numFmtId="2" fontId="1" fillId="0" borderId="81" xfId="0" applyNumberFormat="1" applyFont="1" applyBorder="1" applyAlignment="1" applyProtection="1">
      <alignment vertical="center" wrapText="1"/>
      <protection hidden="1"/>
    </xf>
    <xf numFmtId="0" fontId="7" fillId="3" borderId="82" xfId="0" applyFont="1" applyFill="1" applyBorder="1" applyAlignment="1">
      <alignment vertical="top"/>
    </xf>
    <xf numFmtId="2" fontId="9" fillId="3" borderId="79" xfId="0" applyNumberFormat="1" applyFont="1" applyFill="1" applyBorder="1" applyAlignment="1" applyProtection="1">
      <alignment horizontal="right" vertical="center" wrapText="1"/>
      <protection hidden="1"/>
    </xf>
    <xf numFmtId="2" fontId="1" fillId="0" borderId="81" xfId="0" applyNumberFormat="1" applyFont="1" applyBorder="1" applyAlignment="1" applyProtection="1">
      <alignment horizontal="right" vertical="center" wrapText="1"/>
      <protection hidden="1"/>
    </xf>
    <xf numFmtId="2" fontId="9" fillId="3" borderId="79" xfId="0" applyNumberFormat="1" applyFont="1" applyFill="1" applyBorder="1" applyAlignment="1" applyProtection="1">
      <alignment vertical="center" wrapText="1"/>
      <protection hidden="1"/>
    </xf>
    <xf numFmtId="0" fontId="4" fillId="0" borderId="80" xfId="0" applyFont="1" applyBorder="1" applyAlignment="1">
      <alignment vertical="top"/>
    </xf>
    <xf numFmtId="0" fontId="1" fillId="0" borderId="80" xfId="0" applyFont="1" applyBorder="1" applyAlignment="1">
      <alignment vertical="top" wrapText="1"/>
    </xf>
    <xf numFmtId="2" fontId="1" fillId="0" borderId="83" xfId="0" applyNumberFormat="1" applyFont="1" applyBorder="1" applyAlignment="1" applyProtection="1">
      <alignment vertical="center" wrapText="1"/>
      <protection hidden="1"/>
    </xf>
    <xf numFmtId="2" fontId="1" fillId="0" borderId="77" xfId="0" applyNumberFormat="1" applyFont="1" applyBorder="1" applyAlignment="1" applyProtection="1">
      <alignment vertical="center" wrapText="1"/>
      <protection hidden="1"/>
    </xf>
    <xf numFmtId="0" fontId="5" fillId="3" borderId="84" xfId="0" applyFont="1" applyFill="1" applyBorder="1" applyAlignment="1">
      <alignment horizontal="right" vertical="center"/>
    </xf>
    <xf numFmtId="2" fontId="5" fillId="3" borderId="85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80" xfId="0" applyFont="1" applyFill="1" applyBorder="1" applyAlignment="1">
      <alignment vertical="top"/>
    </xf>
    <xf numFmtId="2" fontId="5" fillId="3" borderId="81" xfId="0" applyNumberFormat="1" applyFont="1" applyFill="1" applyBorder="1" applyAlignment="1" applyProtection="1">
      <alignment vertical="center" wrapText="1"/>
      <protection hidden="1"/>
    </xf>
    <xf numFmtId="0" fontId="5" fillId="3" borderId="86" xfId="0" applyFont="1" applyFill="1" applyBorder="1" applyAlignment="1">
      <alignment vertical="top"/>
    </xf>
    <xf numFmtId="0" fontId="8" fillId="3" borderId="87" xfId="0" applyFont="1" applyFill="1" applyBorder="1"/>
    <xf numFmtId="0" fontId="8" fillId="3" borderId="88" xfId="0" applyFont="1" applyFill="1" applyBorder="1" applyAlignment="1">
      <alignment vertical="center"/>
    </xf>
    <xf numFmtId="0" fontId="5" fillId="3" borderId="88" xfId="0" applyFont="1" applyFill="1" applyBorder="1" applyAlignment="1">
      <alignment vertical="center"/>
    </xf>
    <xf numFmtId="0" fontId="5" fillId="3" borderId="89" xfId="0" applyFont="1" applyFill="1" applyBorder="1"/>
    <xf numFmtId="0" fontId="5" fillId="3" borderId="90" xfId="0" applyFont="1" applyFill="1" applyBorder="1" applyAlignment="1">
      <alignment horizontal="right"/>
    </xf>
    <xf numFmtId="0" fontId="5" fillId="3" borderId="88" xfId="0" applyFont="1" applyFill="1" applyBorder="1"/>
    <xf numFmtId="0" fontId="5" fillId="3" borderId="90" xfId="0" applyFont="1" applyFill="1" applyBorder="1"/>
    <xf numFmtId="0" fontId="5" fillId="3" borderId="91" xfId="0" applyFont="1" applyFill="1" applyBorder="1" applyAlignment="1">
      <alignment vertical="center"/>
    </xf>
    <xf numFmtId="2" fontId="5" fillId="3" borderId="90" xfId="0" applyNumberFormat="1" applyFont="1" applyFill="1" applyBorder="1" applyAlignment="1">
      <alignment vertical="center"/>
    </xf>
    <xf numFmtId="0" fontId="5" fillId="3" borderId="92" xfId="0" applyFont="1" applyFill="1" applyBorder="1" applyAlignment="1">
      <alignment vertical="center"/>
    </xf>
    <xf numFmtId="2" fontId="5" fillId="3" borderId="93" xfId="0" applyNumberFormat="1" applyFont="1" applyFill="1" applyBorder="1" applyAlignment="1">
      <alignment vertical="center"/>
    </xf>
    <xf numFmtId="2" fontId="9" fillId="3" borderId="47" xfId="0" applyNumberFormat="1" applyFont="1" applyFill="1" applyBorder="1" applyAlignment="1" applyProtection="1">
      <alignment horizontal="right" vertical="center" wrapText="1"/>
      <protection hidden="1"/>
    </xf>
    <xf numFmtId="1" fontId="4" fillId="2" borderId="72" xfId="0" applyNumberFormat="1" applyFont="1" applyFill="1" applyBorder="1" applyAlignment="1" applyProtection="1">
      <alignment horizontal="center"/>
      <protection locked="0"/>
    </xf>
    <xf numFmtId="0" fontId="4" fillId="0" borderId="73" xfId="0" applyFont="1" applyBorder="1" applyAlignment="1"/>
    <xf numFmtId="0" fontId="3" fillId="0" borderId="69" xfId="0" applyNumberFormat="1" applyFont="1" applyBorder="1" applyAlignment="1">
      <alignment horizontal="center" vertical="center" wrapText="1"/>
    </xf>
    <xf numFmtId="0" fontId="3" fillId="0" borderId="62" xfId="0" applyNumberFormat="1" applyFont="1" applyBorder="1" applyAlignment="1">
      <alignment horizontal="center" vertical="center" wrapText="1"/>
    </xf>
    <xf numFmtId="0" fontId="3" fillId="0" borderId="6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57150</xdr:rowOff>
    </xdr:from>
    <xdr:to>
      <xdr:col>1</xdr:col>
      <xdr:colOff>1228725</xdr:colOff>
      <xdr:row>1</xdr:row>
      <xdr:rowOff>590550</xdr:rowOff>
    </xdr:to>
    <xdr:pic>
      <xdr:nvPicPr>
        <xdr:cNvPr id="12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1</xdr:row>
      <xdr:rowOff>589861</xdr:rowOff>
    </xdr:from>
    <xdr:ext cx="1924050" cy="323165"/>
    <xdr:sp macro="" textlink="">
      <xdr:nvSpPr>
        <xdr:cNvPr id="6" name="TextBox 5"/>
        <xdr:cNvSpPr txBox="1"/>
      </xdr:nvSpPr>
      <xdr:spPr>
        <a:xfrm>
          <a:off x="76200" y="73273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0"/>
  <sheetViews>
    <sheetView tabSelected="1" zoomScaleSheetLayoutView="150" workbookViewId="0">
      <pane ySplit="8" topLeftCell="A60" activePane="bottomLeft" state="frozen"/>
      <selection pane="bottomLeft" activeCell="A3" sqref="A3:P3"/>
    </sheetView>
  </sheetViews>
  <sheetFormatPr defaultRowHeight="11.25" x14ac:dyDescent="0.2"/>
  <cols>
    <col min="1" max="1" width="3.42578125" style="1" customWidth="1"/>
    <col min="2" max="2" width="43.85546875" style="1" bestFit="1" customWidth="1"/>
    <col min="3" max="3" width="24.28515625" style="1" bestFit="1" customWidth="1"/>
    <col min="4" max="4" width="15.28515625" style="2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16384" width="9.140625" style="1"/>
  </cols>
  <sheetData>
    <row r="2" spans="1:19" ht="59.25" customHeight="1" x14ac:dyDescent="0.2">
      <c r="A2" s="241" t="s">
        <v>87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9" ht="18.75" x14ac:dyDescent="0.2">
      <c r="A3" s="242" t="s">
        <v>86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4" spans="1:19" ht="15.75" customHeight="1" x14ac:dyDescent="0.2">
      <c r="A4" s="230" t="s">
        <v>26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</row>
    <row r="5" spans="1:19" ht="13.5" thickBot="1" x14ac:dyDescent="0.2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</row>
    <row r="6" spans="1:19" ht="15" customHeight="1" x14ac:dyDescent="0.2">
      <c r="A6" s="235" t="s">
        <v>1</v>
      </c>
      <c r="B6" s="238" t="s">
        <v>31</v>
      </c>
      <c r="C6" s="214" t="s">
        <v>38</v>
      </c>
      <c r="D6" s="223" t="s">
        <v>2</v>
      </c>
      <c r="E6" s="221" t="s">
        <v>49</v>
      </c>
      <c r="F6" s="221"/>
      <c r="G6" s="221"/>
      <c r="H6" s="221"/>
      <c r="I6" s="221"/>
      <c r="J6" s="221"/>
      <c r="K6" s="221"/>
      <c r="L6" s="221"/>
      <c r="M6" s="221"/>
      <c r="N6" s="222"/>
      <c r="O6" s="212">
        <v>2</v>
      </c>
      <c r="P6" s="213" t="s">
        <v>0</v>
      </c>
    </row>
    <row r="7" spans="1:19" ht="27.75" customHeight="1" x14ac:dyDescent="0.2">
      <c r="A7" s="236"/>
      <c r="B7" s="239"/>
      <c r="C7" s="215"/>
      <c r="D7" s="224"/>
      <c r="E7" s="218" t="s">
        <v>44</v>
      </c>
      <c r="F7" s="220"/>
      <c r="G7" s="218" t="s">
        <v>45</v>
      </c>
      <c r="H7" s="219"/>
      <c r="I7" s="220"/>
      <c r="J7" s="232" t="s">
        <v>46</v>
      </c>
      <c r="K7" s="233"/>
      <c r="L7" s="233"/>
      <c r="M7" s="233"/>
      <c r="N7" s="234"/>
      <c r="O7" s="226" t="s">
        <v>7</v>
      </c>
      <c r="P7" s="227"/>
    </row>
    <row r="8" spans="1:19" ht="25.5" customHeight="1" thickBot="1" x14ac:dyDescent="0.25">
      <c r="A8" s="237"/>
      <c r="B8" s="240"/>
      <c r="C8" s="216"/>
      <c r="D8" s="225"/>
      <c r="E8" s="74" t="s">
        <v>33</v>
      </c>
      <c r="F8" s="75" t="s">
        <v>47</v>
      </c>
      <c r="G8" s="95" t="s">
        <v>48</v>
      </c>
      <c r="H8" s="10" t="s">
        <v>4</v>
      </c>
      <c r="I8" s="75" t="s">
        <v>5</v>
      </c>
      <c r="J8" s="114" t="s">
        <v>33</v>
      </c>
      <c r="K8" s="115" t="s">
        <v>3</v>
      </c>
      <c r="L8" s="116" t="s">
        <v>4</v>
      </c>
      <c r="M8" s="116" t="s">
        <v>5</v>
      </c>
      <c r="N8" s="117" t="s">
        <v>6</v>
      </c>
      <c r="O8" s="228"/>
      <c r="P8" s="229"/>
      <c r="S8" s="4"/>
    </row>
    <row r="9" spans="1:19" ht="12" thickBot="1" x14ac:dyDescent="0.25">
      <c r="A9" s="183" t="s">
        <v>8</v>
      </c>
      <c r="B9" s="15" t="s">
        <v>9</v>
      </c>
      <c r="C9" s="28"/>
      <c r="D9" s="73"/>
      <c r="E9" s="76"/>
      <c r="F9" s="19">
        <f>SUM(F10:F14)</f>
        <v>80</v>
      </c>
      <c r="G9" s="76">
        <f>SUM(G10:G14)</f>
        <v>4</v>
      </c>
      <c r="H9" s="18"/>
      <c r="I9" s="96">
        <f>SUM(I10:I14)</f>
        <v>100</v>
      </c>
      <c r="J9" s="17"/>
      <c r="K9" s="72">
        <f>SUM(K10:K14)</f>
        <v>0</v>
      </c>
      <c r="L9" s="18"/>
      <c r="M9" s="30">
        <f>SUM(M10:M14)</f>
        <v>0</v>
      </c>
      <c r="N9" s="118">
        <f>SUM(N10:N14)</f>
        <v>180</v>
      </c>
      <c r="O9" s="73"/>
      <c r="P9" s="184">
        <f>SUM(P10:P14)</f>
        <v>360</v>
      </c>
    </row>
    <row r="10" spans="1:19" ht="13.5" thickTop="1" x14ac:dyDescent="0.2">
      <c r="A10" s="185"/>
      <c r="B10" s="7" t="s">
        <v>27</v>
      </c>
      <c r="C10" s="62" t="s">
        <v>39</v>
      </c>
      <c r="D10" s="122" t="s">
        <v>50</v>
      </c>
      <c r="E10" s="77" t="s">
        <v>19</v>
      </c>
      <c r="F10" s="78">
        <v>25</v>
      </c>
      <c r="G10" s="97"/>
      <c r="H10" s="11"/>
      <c r="I10" s="98">
        <f>H10*G10</f>
        <v>0</v>
      </c>
      <c r="J10" s="90"/>
      <c r="K10" s="12"/>
      <c r="L10" s="13"/>
      <c r="M10" s="33">
        <f>K10*L10</f>
        <v>0</v>
      </c>
      <c r="N10" s="34">
        <f t="shared" ref="N10:N42" si="0">M10+F10+I10</f>
        <v>25</v>
      </c>
      <c r="O10" s="35"/>
      <c r="P10" s="186">
        <f>N10*$O$6</f>
        <v>50</v>
      </c>
    </row>
    <row r="11" spans="1:19" ht="12.75" x14ac:dyDescent="0.2">
      <c r="A11" s="185"/>
      <c r="B11" s="7" t="s">
        <v>28</v>
      </c>
      <c r="C11" s="62" t="s">
        <v>39</v>
      </c>
      <c r="D11" s="122" t="s">
        <v>50</v>
      </c>
      <c r="E11" s="77" t="s">
        <v>19</v>
      </c>
      <c r="F11" s="78">
        <v>20</v>
      </c>
      <c r="G11" s="97"/>
      <c r="H11" s="11"/>
      <c r="I11" s="98">
        <f t="shared" ref="I11:I44" si="1">H11*G11</f>
        <v>0</v>
      </c>
      <c r="J11" s="90"/>
      <c r="K11" s="12"/>
      <c r="L11" s="13"/>
      <c r="M11" s="33">
        <f>K11*L11</f>
        <v>0</v>
      </c>
      <c r="N11" s="34">
        <f t="shared" si="0"/>
        <v>20</v>
      </c>
      <c r="O11" s="35"/>
      <c r="P11" s="186">
        <f>N11*$O$6</f>
        <v>40</v>
      </c>
    </row>
    <row r="12" spans="1:19" ht="12.75" x14ac:dyDescent="0.2">
      <c r="A12" s="185"/>
      <c r="B12" s="7" t="s">
        <v>76</v>
      </c>
      <c r="C12" s="62" t="s">
        <v>39</v>
      </c>
      <c r="D12" s="122" t="s">
        <v>50</v>
      </c>
      <c r="E12" s="77" t="s">
        <v>19</v>
      </c>
      <c r="F12" s="78">
        <v>20</v>
      </c>
      <c r="G12" s="99"/>
      <c r="H12" s="14"/>
      <c r="I12" s="100">
        <f t="shared" si="1"/>
        <v>0</v>
      </c>
      <c r="J12" s="90"/>
      <c r="K12" s="12"/>
      <c r="L12" s="13"/>
      <c r="M12" s="33">
        <f>K12*L12</f>
        <v>0</v>
      </c>
      <c r="N12" s="34">
        <f t="shared" si="0"/>
        <v>20</v>
      </c>
      <c r="O12" s="35"/>
      <c r="P12" s="186">
        <f>N12*$O$6</f>
        <v>40</v>
      </c>
    </row>
    <row r="13" spans="1:19" ht="12.75" x14ac:dyDescent="0.2">
      <c r="A13" s="185"/>
      <c r="B13" s="7" t="s">
        <v>75</v>
      </c>
      <c r="C13" s="62" t="s">
        <v>52</v>
      </c>
      <c r="D13" s="122" t="s">
        <v>50</v>
      </c>
      <c r="E13" s="77" t="s">
        <v>19</v>
      </c>
      <c r="F13" s="78">
        <v>15</v>
      </c>
      <c r="G13" s="99"/>
      <c r="H13" s="14"/>
      <c r="I13" s="100">
        <f t="shared" si="1"/>
        <v>0</v>
      </c>
      <c r="J13" s="90"/>
      <c r="K13" s="12"/>
      <c r="L13" s="13"/>
      <c r="M13" s="33">
        <f>K13*L13</f>
        <v>0</v>
      </c>
      <c r="N13" s="34">
        <f t="shared" si="0"/>
        <v>15</v>
      </c>
      <c r="O13" s="35"/>
      <c r="P13" s="186">
        <f>N13*$O$6</f>
        <v>30</v>
      </c>
    </row>
    <row r="14" spans="1:19" ht="13.5" thickBot="1" x14ac:dyDescent="0.25">
      <c r="A14" s="185"/>
      <c r="B14" s="24" t="s">
        <v>53</v>
      </c>
      <c r="C14" s="62" t="s">
        <v>40</v>
      </c>
      <c r="D14" s="122" t="s">
        <v>50</v>
      </c>
      <c r="E14" s="79"/>
      <c r="F14" s="80"/>
      <c r="G14" s="101">
        <v>4</v>
      </c>
      <c r="H14" s="29">
        <v>25</v>
      </c>
      <c r="I14" s="100">
        <f t="shared" si="1"/>
        <v>100</v>
      </c>
      <c r="J14" s="90"/>
      <c r="K14" s="12"/>
      <c r="L14" s="13"/>
      <c r="M14" s="33">
        <f>K14*L14</f>
        <v>0</v>
      </c>
      <c r="N14" s="34">
        <f t="shared" si="0"/>
        <v>100</v>
      </c>
      <c r="O14" s="35"/>
      <c r="P14" s="186">
        <f>N14*$O$6</f>
        <v>200</v>
      </c>
    </row>
    <row r="15" spans="1:19" s="5" customFormat="1" ht="12" thickBot="1" x14ac:dyDescent="0.25">
      <c r="A15" s="187" t="s">
        <v>10</v>
      </c>
      <c r="B15" s="16" t="s">
        <v>30</v>
      </c>
      <c r="C15" s="63"/>
      <c r="D15" s="123"/>
      <c r="E15" s="119"/>
      <c r="F15" s="137">
        <f>SUM(F16:F18)</f>
        <v>0</v>
      </c>
      <c r="G15" s="138">
        <f>SUM(G16:G18)</f>
        <v>7</v>
      </c>
      <c r="H15" s="139">
        <f>H17</f>
        <v>25</v>
      </c>
      <c r="I15" s="140">
        <f>H15*G15</f>
        <v>175</v>
      </c>
      <c r="J15" s="141"/>
      <c r="K15" s="142">
        <f>SUM(K16:K18)</f>
        <v>300</v>
      </c>
      <c r="L15" s="143"/>
      <c r="M15" s="144">
        <f>SUM(M16:M18)</f>
        <v>960</v>
      </c>
      <c r="N15" s="145">
        <f>M15+F15+I15</f>
        <v>1135</v>
      </c>
      <c r="O15" s="146"/>
      <c r="P15" s="188">
        <f>SUM(P16:P18)</f>
        <v>2270</v>
      </c>
    </row>
    <row r="16" spans="1:19" ht="13.5" thickTop="1" x14ac:dyDescent="0.2">
      <c r="A16" s="185"/>
      <c r="B16" s="8" t="s">
        <v>84</v>
      </c>
      <c r="C16" s="64" t="s">
        <v>41</v>
      </c>
      <c r="D16" s="122" t="s">
        <v>51</v>
      </c>
      <c r="E16" s="120"/>
      <c r="F16" s="121"/>
      <c r="G16" s="104"/>
      <c r="H16" s="36"/>
      <c r="I16" s="103">
        <f t="shared" si="1"/>
        <v>0</v>
      </c>
      <c r="J16" s="91" t="s">
        <v>12</v>
      </c>
      <c r="K16" s="38">
        <v>300</v>
      </c>
      <c r="L16" s="38">
        <v>3.2</v>
      </c>
      <c r="M16" s="33">
        <f t="shared" ref="M16:M27" si="2">K16*L16</f>
        <v>960</v>
      </c>
      <c r="N16" s="34">
        <f t="shared" si="0"/>
        <v>960</v>
      </c>
      <c r="O16" s="35"/>
      <c r="P16" s="186">
        <f>N16*$O$6</f>
        <v>1920</v>
      </c>
    </row>
    <row r="17" spans="1:16" ht="12.75" x14ac:dyDescent="0.2">
      <c r="A17" s="185"/>
      <c r="B17" s="8" t="s">
        <v>77</v>
      </c>
      <c r="C17" s="64" t="s">
        <v>40</v>
      </c>
      <c r="D17" s="122" t="s">
        <v>51</v>
      </c>
      <c r="E17" s="120"/>
      <c r="F17" s="121"/>
      <c r="G17" s="104">
        <v>4</v>
      </c>
      <c r="H17" s="36">
        <v>25</v>
      </c>
      <c r="I17" s="103">
        <f>H17*G17</f>
        <v>100</v>
      </c>
      <c r="J17" s="91" t="s">
        <v>15</v>
      </c>
      <c r="K17" s="39"/>
      <c r="L17" s="40"/>
      <c r="M17" s="33">
        <f t="shared" si="2"/>
        <v>0</v>
      </c>
      <c r="N17" s="34">
        <f t="shared" si="0"/>
        <v>100</v>
      </c>
      <c r="O17" s="35"/>
      <c r="P17" s="186">
        <f>N17*$O$6</f>
        <v>200</v>
      </c>
    </row>
    <row r="18" spans="1:16" ht="13.5" thickBot="1" x14ac:dyDescent="0.25">
      <c r="A18" s="185"/>
      <c r="B18" s="8" t="s">
        <v>32</v>
      </c>
      <c r="C18" s="64" t="s">
        <v>40</v>
      </c>
      <c r="D18" s="122" t="s">
        <v>57</v>
      </c>
      <c r="E18" s="120"/>
      <c r="F18" s="121"/>
      <c r="G18" s="105">
        <v>3</v>
      </c>
      <c r="H18" s="37">
        <v>25</v>
      </c>
      <c r="I18" s="106">
        <f t="shared" si="1"/>
        <v>75</v>
      </c>
      <c r="J18" s="91" t="s">
        <v>12</v>
      </c>
      <c r="K18" s="39"/>
      <c r="L18" s="40"/>
      <c r="M18" s="33">
        <f t="shared" si="2"/>
        <v>0</v>
      </c>
      <c r="N18" s="34">
        <f t="shared" si="0"/>
        <v>75</v>
      </c>
      <c r="O18" s="35"/>
      <c r="P18" s="186">
        <f>N18*$O$6</f>
        <v>150</v>
      </c>
    </row>
    <row r="19" spans="1:16" s="5" customFormat="1" ht="12" thickBot="1" x14ac:dyDescent="0.25">
      <c r="A19" s="187" t="s">
        <v>13</v>
      </c>
      <c r="B19" s="16" t="s">
        <v>14</v>
      </c>
      <c r="C19" s="63"/>
      <c r="D19" s="123"/>
      <c r="E19" s="81"/>
      <c r="F19" s="147">
        <f>SUM(F20:F22)</f>
        <v>0</v>
      </c>
      <c r="G19" s="148">
        <f>SUM(G20:G22)</f>
        <v>0.75</v>
      </c>
      <c r="H19" s="149">
        <f>H22</f>
        <v>0</v>
      </c>
      <c r="I19" s="150">
        <f>H19*G19</f>
        <v>0</v>
      </c>
      <c r="J19" s="141"/>
      <c r="K19" s="142">
        <f>SUM(K20:K22)</f>
        <v>18</v>
      </c>
      <c r="L19" s="151"/>
      <c r="M19" s="144">
        <f>SUM(M20:M22)</f>
        <v>30.599999999999998</v>
      </c>
      <c r="N19" s="211">
        <f t="shared" si="0"/>
        <v>30.599999999999998</v>
      </c>
      <c r="O19" s="152"/>
      <c r="P19" s="188">
        <f>SUM(P20:P22)</f>
        <v>61.199999999999996</v>
      </c>
    </row>
    <row r="20" spans="1:16" ht="13.5" thickTop="1" x14ac:dyDescent="0.2">
      <c r="A20" s="185"/>
      <c r="B20" s="8" t="s">
        <v>85</v>
      </c>
      <c r="C20" s="62" t="s">
        <v>61</v>
      </c>
      <c r="D20" s="122" t="s">
        <v>57</v>
      </c>
      <c r="E20" s="82"/>
      <c r="F20" s="83"/>
      <c r="G20" s="104">
        <v>0.25</v>
      </c>
      <c r="H20" s="6"/>
      <c r="I20" s="107">
        <f t="shared" si="1"/>
        <v>0</v>
      </c>
      <c r="J20" s="91" t="s">
        <v>25</v>
      </c>
      <c r="K20" s="38">
        <f>2*3</f>
        <v>6</v>
      </c>
      <c r="L20" s="52">
        <v>1.7</v>
      </c>
      <c r="M20" s="128">
        <f t="shared" si="2"/>
        <v>10.199999999999999</v>
      </c>
      <c r="N20" s="129">
        <f>M20+F20+I20</f>
        <v>10.199999999999999</v>
      </c>
      <c r="O20" s="53"/>
      <c r="P20" s="189">
        <f>N20*$O$6</f>
        <v>20.399999999999999</v>
      </c>
    </row>
    <row r="21" spans="1:16" ht="12.75" x14ac:dyDescent="0.2">
      <c r="A21" s="185"/>
      <c r="B21" s="8" t="s">
        <v>85</v>
      </c>
      <c r="C21" s="62" t="s">
        <v>61</v>
      </c>
      <c r="D21" s="122" t="s">
        <v>59</v>
      </c>
      <c r="E21" s="82"/>
      <c r="F21" s="83"/>
      <c r="G21" s="104">
        <v>0.25</v>
      </c>
      <c r="H21" s="6"/>
      <c r="I21" s="107">
        <f t="shared" si="1"/>
        <v>0</v>
      </c>
      <c r="J21" s="91" t="s">
        <v>25</v>
      </c>
      <c r="K21" s="38">
        <f>2*3</f>
        <v>6</v>
      </c>
      <c r="L21" s="52">
        <v>1.7</v>
      </c>
      <c r="M21" s="130">
        <f t="shared" si="2"/>
        <v>10.199999999999999</v>
      </c>
      <c r="N21" s="131">
        <f>M21+F21+I21</f>
        <v>10.199999999999999</v>
      </c>
      <c r="O21" s="53"/>
      <c r="P21" s="189">
        <f>N21*$O$6</f>
        <v>20.399999999999999</v>
      </c>
    </row>
    <row r="22" spans="1:16" ht="13.5" thickBot="1" x14ac:dyDescent="0.25">
      <c r="A22" s="185"/>
      <c r="B22" s="8" t="s">
        <v>85</v>
      </c>
      <c r="C22" s="62" t="s">
        <v>61</v>
      </c>
      <c r="D22" s="122" t="s">
        <v>60</v>
      </c>
      <c r="E22" s="82"/>
      <c r="F22" s="83"/>
      <c r="G22" s="104">
        <v>0.25</v>
      </c>
      <c r="H22" s="6"/>
      <c r="I22" s="107">
        <f t="shared" si="1"/>
        <v>0</v>
      </c>
      <c r="J22" s="91" t="s">
        <v>25</v>
      </c>
      <c r="K22" s="38">
        <f>2*3</f>
        <v>6</v>
      </c>
      <c r="L22" s="52">
        <v>1.7</v>
      </c>
      <c r="M22" s="132">
        <f t="shared" si="2"/>
        <v>10.199999999999999</v>
      </c>
      <c r="N22" s="133">
        <f>M22+F22+I22</f>
        <v>10.199999999999999</v>
      </c>
      <c r="O22" s="53"/>
      <c r="P22" s="189">
        <f>N22*$O$6</f>
        <v>20.399999999999999</v>
      </c>
    </row>
    <row r="23" spans="1:16" s="5" customFormat="1" ht="12" thickBot="1" x14ac:dyDescent="0.25">
      <c r="A23" s="187" t="s">
        <v>16</v>
      </c>
      <c r="B23" s="16" t="s">
        <v>11</v>
      </c>
      <c r="C23" s="63"/>
      <c r="D23" s="123"/>
      <c r="E23" s="81"/>
      <c r="F23" s="153">
        <f>SUM(F24:F27)</f>
        <v>0</v>
      </c>
      <c r="G23" s="154">
        <f>SUM(G24:G27)</f>
        <v>0</v>
      </c>
      <c r="H23" s="155"/>
      <c r="I23" s="156">
        <f>SUM(I24:I27)</f>
        <v>0</v>
      </c>
      <c r="J23" s="141"/>
      <c r="K23" s="157">
        <f>SUM(K24:K27)</f>
        <v>90.3</v>
      </c>
      <c r="L23" s="158"/>
      <c r="M23" s="159">
        <f>SUM(M24:M27)</f>
        <v>84.600000000000009</v>
      </c>
      <c r="N23" s="159">
        <f>M23+F23+I23</f>
        <v>84.600000000000009</v>
      </c>
      <c r="O23" s="160"/>
      <c r="P23" s="190">
        <f>SUM(P24:P27)</f>
        <v>169.20000000000002</v>
      </c>
    </row>
    <row r="24" spans="1:16" ht="13.5" thickTop="1" x14ac:dyDescent="0.2">
      <c r="A24" s="185"/>
      <c r="B24" s="7" t="s">
        <v>63</v>
      </c>
      <c r="C24" s="62" t="s">
        <v>42</v>
      </c>
      <c r="D24" s="122" t="s">
        <v>50</v>
      </c>
      <c r="E24" s="82"/>
      <c r="F24" s="83"/>
      <c r="G24" s="108"/>
      <c r="H24" s="6"/>
      <c r="I24" s="107">
        <f t="shared" si="1"/>
        <v>0</v>
      </c>
      <c r="J24" s="91" t="s">
        <v>12</v>
      </c>
      <c r="K24" s="38">
        <v>50</v>
      </c>
      <c r="L24" s="52">
        <v>1.1000000000000001</v>
      </c>
      <c r="M24" s="33">
        <f t="shared" si="2"/>
        <v>55.000000000000007</v>
      </c>
      <c r="N24" s="34">
        <f t="shared" si="0"/>
        <v>55.000000000000007</v>
      </c>
      <c r="O24" s="35"/>
      <c r="P24" s="186">
        <f>N24*$O$6</f>
        <v>110.00000000000001</v>
      </c>
    </row>
    <row r="25" spans="1:16" ht="11.25" customHeight="1" x14ac:dyDescent="0.2">
      <c r="A25" s="185"/>
      <c r="B25" s="7" t="s">
        <v>80</v>
      </c>
      <c r="C25" s="64" t="s">
        <v>43</v>
      </c>
      <c r="D25" s="122" t="s">
        <v>65</v>
      </c>
      <c r="E25" s="82"/>
      <c r="F25" s="83"/>
      <c r="G25" s="108"/>
      <c r="H25" s="6"/>
      <c r="I25" s="107">
        <f t="shared" si="1"/>
        <v>0</v>
      </c>
      <c r="J25" s="91" t="s">
        <v>12</v>
      </c>
      <c r="K25" s="38">
        <v>0.15</v>
      </c>
      <c r="L25" s="52">
        <v>24</v>
      </c>
      <c r="M25" s="33">
        <f t="shared" si="2"/>
        <v>3.5999999999999996</v>
      </c>
      <c r="N25" s="34">
        <f t="shared" si="0"/>
        <v>3.5999999999999996</v>
      </c>
      <c r="O25" s="35"/>
      <c r="P25" s="186">
        <f>N25*$O$6</f>
        <v>7.1999999999999993</v>
      </c>
    </row>
    <row r="26" spans="1:16" ht="11.25" customHeight="1" x14ac:dyDescent="0.2">
      <c r="A26" s="185"/>
      <c r="B26" s="7" t="s">
        <v>80</v>
      </c>
      <c r="C26" s="64" t="s">
        <v>43</v>
      </c>
      <c r="D26" s="122" t="s">
        <v>29</v>
      </c>
      <c r="E26" s="82"/>
      <c r="F26" s="83"/>
      <c r="G26" s="108"/>
      <c r="H26" s="6"/>
      <c r="I26" s="107">
        <f t="shared" si="1"/>
        <v>0</v>
      </c>
      <c r="J26" s="91" t="s">
        <v>12</v>
      </c>
      <c r="K26" s="38">
        <v>0.15</v>
      </c>
      <c r="L26" s="52">
        <v>24</v>
      </c>
      <c r="M26" s="33">
        <f t="shared" si="2"/>
        <v>3.5999999999999996</v>
      </c>
      <c r="N26" s="34">
        <f t="shared" si="0"/>
        <v>3.5999999999999996</v>
      </c>
      <c r="O26" s="35"/>
      <c r="P26" s="186">
        <f>N26*$O$6</f>
        <v>7.1999999999999993</v>
      </c>
    </row>
    <row r="27" spans="1:16" ht="13.5" thickBot="1" x14ac:dyDescent="0.25">
      <c r="A27" s="185"/>
      <c r="B27" s="7" t="s">
        <v>64</v>
      </c>
      <c r="C27" s="62" t="s">
        <v>42</v>
      </c>
      <c r="D27" s="122" t="s">
        <v>60</v>
      </c>
      <c r="E27" s="82"/>
      <c r="F27" s="83"/>
      <c r="G27" s="108"/>
      <c r="H27" s="6"/>
      <c r="I27" s="107">
        <f t="shared" si="1"/>
        <v>0</v>
      </c>
      <c r="J27" s="91" t="s">
        <v>12</v>
      </c>
      <c r="K27" s="38">
        <v>40</v>
      </c>
      <c r="L27" s="52">
        <v>0.56000000000000005</v>
      </c>
      <c r="M27" s="33">
        <f t="shared" si="2"/>
        <v>22.400000000000002</v>
      </c>
      <c r="N27" s="34">
        <f t="shared" si="0"/>
        <v>22.400000000000002</v>
      </c>
      <c r="O27" s="35"/>
      <c r="P27" s="186">
        <f>N27*$O$6</f>
        <v>44.800000000000004</v>
      </c>
    </row>
    <row r="28" spans="1:16" s="5" customFormat="1" ht="12" thickBot="1" x14ac:dyDescent="0.25">
      <c r="A28" s="187" t="s">
        <v>17</v>
      </c>
      <c r="B28" s="16" t="s">
        <v>18</v>
      </c>
      <c r="C28" s="63"/>
      <c r="D28" s="123"/>
      <c r="E28" s="119"/>
      <c r="F28" s="137">
        <f>SUM(F29:F38)</f>
        <v>0</v>
      </c>
      <c r="G28" s="138">
        <f>SUM(G29:G38)</f>
        <v>1.5</v>
      </c>
      <c r="H28" s="161"/>
      <c r="I28" s="140">
        <f>SUM(I29:I38)</f>
        <v>0</v>
      </c>
      <c r="J28" s="141"/>
      <c r="K28" s="142">
        <f>SUM(K29:K38)</f>
        <v>100.85</v>
      </c>
      <c r="L28" s="143"/>
      <c r="M28" s="144">
        <f>SUM(M29:M38)</f>
        <v>34.6</v>
      </c>
      <c r="N28" s="145">
        <f t="shared" si="0"/>
        <v>34.6</v>
      </c>
      <c r="O28" s="146"/>
      <c r="P28" s="188">
        <f>SUM(P32:P38)</f>
        <v>31.2</v>
      </c>
    </row>
    <row r="29" spans="1:16" ht="13.5" thickTop="1" x14ac:dyDescent="0.2">
      <c r="A29" s="185"/>
      <c r="B29" s="59" t="s">
        <v>34</v>
      </c>
      <c r="C29" s="65"/>
      <c r="D29" s="122"/>
      <c r="E29" s="82"/>
      <c r="F29" s="83"/>
      <c r="G29" s="102"/>
      <c r="H29" s="6"/>
      <c r="I29" s="107">
        <f t="shared" si="1"/>
        <v>0</v>
      </c>
      <c r="J29" s="92"/>
      <c r="K29" s="38"/>
      <c r="L29" s="52"/>
      <c r="M29" s="33">
        <f>K29*L29</f>
        <v>0</v>
      </c>
      <c r="N29" s="34">
        <f t="shared" si="0"/>
        <v>0</v>
      </c>
      <c r="O29" s="35"/>
      <c r="P29" s="186">
        <f>N29*$O$6</f>
        <v>0</v>
      </c>
    </row>
    <row r="30" spans="1:16" ht="12.75" customHeight="1" x14ac:dyDescent="0.2">
      <c r="A30" s="191"/>
      <c r="B30" s="136" t="s">
        <v>66</v>
      </c>
      <c r="C30" s="66" t="s">
        <v>43</v>
      </c>
      <c r="D30" s="122" t="s">
        <v>50</v>
      </c>
      <c r="E30" s="82"/>
      <c r="F30" s="83"/>
      <c r="G30" s="102">
        <v>0.2</v>
      </c>
      <c r="H30" s="6"/>
      <c r="I30" s="107">
        <f t="shared" si="1"/>
        <v>0</v>
      </c>
      <c r="J30" s="91" t="s">
        <v>25</v>
      </c>
      <c r="K30" s="38">
        <v>0.4</v>
      </c>
      <c r="L30" s="52">
        <v>25</v>
      </c>
      <c r="M30" s="33">
        <f>K30*L30</f>
        <v>10</v>
      </c>
      <c r="N30" s="34">
        <f t="shared" si="0"/>
        <v>10</v>
      </c>
      <c r="O30" s="35"/>
      <c r="P30" s="186">
        <f>N30*$O$6</f>
        <v>20</v>
      </c>
    </row>
    <row r="31" spans="1:16" ht="10.5" customHeight="1" x14ac:dyDescent="0.2">
      <c r="A31" s="191"/>
      <c r="B31" s="136" t="s">
        <v>67</v>
      </c>
      <c r="C31" s="66" t="s">
        <v>43</v>
      </c>
      <c r="D31" s="122" t="s">
        <v>59</v>
      </c>
      <c r="E31" s="82"/>
      <c r="F31" s="83"/>
      <c r="G31" s="102">
        <v>0.2</v>
      </c>
      <c r="H31" s="6"/>
      <c r="I31" s="107"/>
      <c r="J31" s="91" t="s">
        <v>25</v>
      </c>
      <c r="K31" s="38">
        <v>0.25</v>
      </c>
      <c r="L31" s="52">
        <v>36</v>
      </c>
      <c r="M31" s="33">
        <f>K31*L31</f>
        <v>9</v>
      </c>
      <c r="N31" s="34">
        <f t="shared" si="0"/>
        <v>9</v>
      </c>
      <c r="O31" s="35"/>
      <c r="P31" s="186">
        <f>N31*$O$6</f>
        <v>18</v>
      </c>
    </row>
    <row r="32" spans="1:16" ht="12.75" x14ac:dyDescent="0.2">
      <c r="A32" s="191"/>
      <c r="B32" s="60" t="s">
        <v>35</v>
      </c>
      <c r="C32" s="67"/>
      <c r="D32" s="122"/>
      <c r="E32" s="82"/>
      <c r="F32" s="83"/>
      <c r="G32" s="102"/>
      <c r="H32" s="6"/>
      <c r="I32" s="107">
        <f t="shared" si="1"/>
        <v>0</v>
      </c>
      <c r="J32" s="91"/>
      <c r="K32" s="51"/>
      <c r="L32" s="52"/>
      <c r="M32" s="33">
        <f>K32*L32</f>
        <v>0</v>
      </c>
      <c r="N32" s="34">
        <f t="shared" si="0"/>
        <v>0</v>
      </c>
      <c r="O32" s="35"/>
      <c r="P32" s="186">
        <f>N32*$O$6</f>
        <v>0</v>
      </c>
    </row>
    <row r="33" spans="1:16" ht="12.75" x14ac:dyDescent="0.2">
      <c r="A33" s="191"/>
      <c r="B33" s="26" t="s">
        <v>82</v>
      </c>
      <c r="C33" s="66"/>
      <c r="D33" s="122"/>
      <c r="E33" s="82"/>
      <c r="F33" s="83"/>
      <c r="G33" s="102">
        <v>0.2</v>
      </c>
      <c r="H33" s="6"/>
      <c r="I33" s="107">
        <f t="shared" si="1"/>
        <v>0</v>
      </c>
      <c r="K33" s="51"/>
      <c r="L33" s="52"/>
      <c r="M33" s="33">
        <f t="shared" ref="M33:M38" si="3">K33*L33</f>
        <v>0</v>
      </c>
      <c r="N33" s="34">
        <f t="shared" si="0"/>
        <v>0</v>
      </c>
      <c r="O33" s="35"/>
      <c r="P33" s="186">
        <f t="shared" ref="P33:P38" si="4">N33*$O$6</f>
        <v>0</v>
      </c>
    </row>
    <row r="34" spans="1:16" ht="12.75" x14ac:dyDescent="0.2">
      <c r="A34" s="191"/>
      <c r="B34" s="27" t="s">
        <v>83</v>
      </c>
      <c r="C34" s="66" t="s">
        <v>58</v>
      </c>
      <c r="D34" s="122" t="s">
        <v>50</v>
      </c>
      <c r="E34" s="82"/>
      <c r="F34" s="83"/>
      <c r="G34" s="102">
        <v>0.5</v>
      </c>
      <c r="H34" s="6"/>
      <c r="I34" s="107">
        <f t="shared" si="1"/>
        <v>0</v>
      </c>
      <c r="J34" s="91" t="s">
        <v>12</v>
      </c>
      <c r="K34" s="38">
        <v>0.2</v>
      </c>
      <c r="L34" s="52">
        <v>50</v>
      </c>
      <c r="M34" s="33">
        <f t="shared" si="3"/>
        <v>10</v>
      </c>
      <c r="N34" s="34">
        <f t="shared" si="0"/>
        <v>10</v>
      </c>
      <c r="O34" s="35"/>
      <c r="P34" s="186">
        <f t="shared" si="4"/>
        <v>20</v>
      </c>
    </row>
    <row r="35" spans="1:16" ht="12.75" x14ac:dyDescent="0.2">
      <c r="A35" s="185"/>
      <c r="B35" s="25" t="s">
        <v>62</v>
      </c>
      <c r="C35" s="68"/>
      <c r="D35" s="122"/>
      <c r="E35" s="82"/>
      <c r="F35" s="83"/>
      <c r="G35" s="102"/>
      <c r="H35" s="6"/>
      <c r="I35" s="107">
        <f t="shared" si="1"/>
        <v>0</v>
      </c>
      <c r="J35" s="91"/>
      <c r="K35" s="51"/>
      <c r="L35" s="52"/>
      <c r="M35" s="33">
        <f t="shared" si="3"/>
        <v>0</v>
      </c>
      <c r="N35" s="34">
        <f t="shared" si="0"/>
        <v>0</v>
      </c>
      <c r="O35" s="35"/>
      <c r="P35" s="186">
        <f t="shared" si="4"/>
        <v>0</v>
      </c>
    </row>
    <row r="36" spans="1:16" ht="12.75" x14ac:dyDescent="0.2">
      <c r="A36" s="191"/>
      <c r="B36" s="26" t="s">
        <v>68</v>
      </c>
      <c r="C36" s="68"/>
      <c r="D36" s="122"/>
      <c r="E36" s="82"/>
      <c r="F36" s="83"/>
      <c r="G36" s="102"/>
      <c r="H36" s="6"/>
      <c r="I36" s="107">
        <f t="shared" si="1"/>
        <v>0</v>
      </c>
      <c r="J36" s="91"/>
      <c r="K36" s="51"/>
      <c r="L36" s="52"/>
      <c r="M36" s="33">
        <f t="shared" si="3"/>
        <v>0</v>
      </c>
      <c r="N36" s="34">
        <f t="shared" si="0"/>
        <v>0</v>
      </c>
      <c r="O36" s="35"/>
      <c r="P36" s="186">
        <f t="shared" si="4"/>
        <v>0</v>
      </c>
    </row>
    <row r="37" spans="1:16" ht="14.25" customHeight="1" x14ac:dyDescent="0.2">
      <c r="A37" s="191"/>
      <c r="B37" s="135" t="s">
        <v>71</v>
      </c>
      <c r="C37" s="66" t="s">
        <v>43</v>
      </c>
      <c r="D37" s="122" t="s">
        <v>29</v>
      </c>
      <c r="E37" s="82"/>
      <c r="F37" s="83"/>
      <c r="G37" s="102">
        <v>0.2</v>
      </c>
      <c r="H37" s="6"/>
      <c r="I37" s="107">
        <f t="shared" si="1"/>
        <v>0</v>
      </c>
      <c r="J37" s="91" t="s">
        <v>36</v>
      </c>
      <c r="K37" s="51">
        <v>60</v>
      </c>
      <c r="L37" s="52">
        <v>0.06</v>
      </c>
      <c r="M37" s="33">
        <f t="shared" si="3"/>
        <v>3.5999999999999996</v>
      </c>
      <c r="N37" s="34">
        <f t="shared" si="0"/>
        <v>3.5999999999999996</v>
      </c>
      <c r="O37" s="35"/>
      <c r="P37" s="186">
        <f t="shared" si="4"/>
        <v>7.1999999999999993</v>
      </c>
    </row>
    <row r="38" spans="1:16" ht="11.25" customHeight="1" thickBot="1" x14ac:dyDescent="0.25">
      <c r="A38" s="192"/>
      <c r="B38" s="135" t="s">
        <v>72</v>
      </c>
      <c r="C38" s="66" t="s">
        <v>43</v>
      </c>
      <c r="D38" s="122" t="s">
        <v>73</v>
      </c>
      <c r="E38" s="84"/>
      <c r="F38" s="85"/>
      <c r="G38" s="102">
        <v>0.2</v>
      </c>
      <c r="H38" s="6"/>
      <c r="I38" s="107">
        <f t="shared" si="1"/>
        <v>0</v>
      </c>
      <c r="J38" s="91" t="s">
        <v>36</v>
      </c>
      <c r="K38" s="51">
        <v>40</v>
      </c>
      <c r="L38" s="52">
        <v>0.05</v>
      </c>
      <c r="M38" s="33">
        <f t="shared" si="3"/>
        <v>2</v>
      </c>
      <c r="N38" s="34">
        <f t="shared" si="0"/>
        <v>2</v>
      </c>
      <c r="O38" s="35"/>
      <c r="P38" s="186">
        <f t="shared" si="4"/>
        <v>4</v>
      </c>
    </row>
    <row r="39" spans="1:16" s="5" customFormat="1" ht="12" thickBot="1" x14ac:dyDescent="0.25">
      <c r="A39" s="187" t="s">
        <v>20</v>
      </c>
      <c r="B39" s="16" t="s">
        <v>37</v>
      </c>
      <c r="C39" s="63"/>
      <c r="D39" s="123"/>
      <c r="E39" s="119"/>
      <c r="F39" s="162">
        <f>SUM(F40:F44)</f>
        <v>0</v>
      </c>
      <c r="G39" s="163">
        <f>SUM(G40:G44)</f>
        <v>10</v>
      </c>
      <c r="H39" s="164"/>
      <c r="I39" s="165">
        <f>SUM(I40:I44)</f>
        <v>250</v>
      </c>
      <c r="J39" s="166"/>
      <c r="K39" s="157">
        <f>SUM(K40:K44)</f>
        <v>510</v>
      </c>
      <c r="L39" s="158"/>
      <c r="M39" s="167">
        <f>SUM(M40:M44)</f>
        <v>21</v>
      </c>
      <c r="N39" s="159">
        <f>M39+F39+I39</f>
        <v>271</v>
      </c>
      <c r="O39" s="160"/>
      <c r="P39" s="190">
        <f>SUM(P40:P44)</f>
        <v>542</v>
      </c>
    </row>
    <row r="40" spans="1:16" ht="12.75" customHeight="1" thickTop="1" x14ac:dyDescent="0.2">
      <c r="A40" s="185"/>
      <c r="B40" s="61" t="s">
        <v>55</v>
      </c>
      <c r="C40" s="69" t="s">
        <v>40</v>
      </c>
      <c r="D40" s="122" t="s">
        <v>54</v>
      </c>
      <c r="E40" s="77"/>
      <c r="F40" s="83"/>
      <c r="G40" s="125">
        <v>3</v>
      </c>
      <c r="H40" s="126">
        <v>25</v>
      </c>
      <c r="I40" s="127">
        <f t="shared" si="1"/>
        <v>75</v>
      </c>
      <c r="J40" s="92"/>
      <c r="K40" s="54"/>
      <c r="L40" s="55"/>
      <c r="M40" s="128"/>
      <c r="N40" s="129">
        <f t="shared" si="0"/>
        <v>75</v>
      </c>
      <c r="O40" s="45"/>
      <c r="P40" s="193">
        <f t="shared" ref="P40:P47" si="5">N40*$O$6</f>
        <v>150</v>
      </c>
    </row>
    <row r="41" spans="1:16" ht="12.75" customHeight="1" x14ac:dyDescent="0.2">
      <c r="A41" s="185"/>
      <c r="B41" s="9" t="s">
        <v>56</v>
      </c>
      <c r="C41" s="62" t="s">
        <v>40</v>
      </c>
      <c r="D41" s="122" t="s">
        <v>54</v>
      </c>
      <c r="E41" s="82"/>
      <c r="F41" s="83"/>
      <c r="G41" s="102">
        <v>1</v>
      </c>
      <c r="H41" s="31">
        <v>25</v>
      </c>
      <c r="I41" s="107">
        <f t="shared" si="1"/>
        <v>25</v>
      </c>
      <c r="J41" s="92"/>
      <c r="K41" s="56"/>
      <c r="L41" s="38"/>
      <c r="M41" s="130"/>
      <c r="N41" s="131">
        <f t="shared" si="0"/>
        <v>25</v>
      </c>
      <c r="O41" s="46"/>
      <c r="P41" s="186">
        <f t="shared" si="5"/>
        <v>50</v>
      </c>
    </row>
    <row r="42" spans="1:16" ht="12.75" customHeight="1" x14ac:dyDescent="0.2">
      <c r="A42" s="185"/>
      <c r="B42" s="9" t="s">
        <v>78</v>
      </c>
      <c r="C42" s="62" t="s">
        <v>40</v>
      </c>
      <c r="D42" s="122" t="s">
        <v>54</v>
      </c>
      <c r="E42" s="82"/>
      <c r="F42" s="83"/>
      <c r="G42" s="102">
        <v>6</v>
      </c>
      <c r="H42" s="31">
        <v>25</v>
      </c>
      <c r="I42" s="107">
        <f t="shared" si="1"/>
        <v>150</v>
      </c>
      <c r="J42" s="92"/>
      <c r="K42" s="56"/>
      <c r="L42" s="38"/>
      <c r="M42" s="130"/>
      <c r="N42" s="131">
        <f t="shared" si="0"/>
        <v>150</v>
      </c>
      <c r="O42" s="46"/>
      <c r="P42" s="186">
        <f t="shared" si="5"/>
        <v>300</v>
      </c>
    </row>
    <row r="43" spans="1:16" ht="12.75" customHeight="1" x14ac:dyDescent="0.2">
      <c r="A43" s="185"/>
      <c r="B43" s="9" t="s">
        <v>69</v>
      </c>
      <c r="C43" s="64" t="s">
        <v>41</v>
      </c>
      <c r="D43" s="122" t="s">
        <v>54</v>
      </c>
      <c r="E43" s="82"/>
      <c r="F43" s="83"/>
      <c r="G43" s="102"/>
      <c r="H43" s="31"/>
      <c r="I43" s="107">
        <f t="shared" si="1"/>
        <v>0</v>
      </c>
      <c r="J43" s="92" t="s">
        <v>74</v>
      </c>
      <c r="K43" s="56">
        <v>10</v>
      </c>
      <c r="L43" s="38">
        <v>1.6</v>
      </c>
      <c r="M43" s="130">
        <f>K43*L43</f>
        <v>16</v>
      </c>
      <c r="N43" s="131">
        <f>M43+F43+I43</f>
        <v>16</v>
      </c>
      <c r="O43" s="46"/>
      <c r="P43" s="186">
        <f t="shared" si="5"/>
        <v>32</v>
      </c>
    </row>
    <row r="44" spans="1:16" ht="12.75" customHeight="1" thickBot="1" x14ac:dyDescent="0.25">
      <c r="A44" s="185"/>
      <c r="B44" s="9" t="s">
        <v>70</v>
      </c>
      <c r="C44" s="64" t="s">
        <v>41</v>
      </c>
      <c r="D44" s="122" t="s">
        <v>54</v>
      </c>
      <c r="E44" s="82"/>
      <c r="F44" s="83"/>
      <c r="G44" s="109"/>
      <c r="H44" s="32"/>
      <c r="I44" s="134">
        <f t="shared" si="1"/>
        <v>0</v>
      </c>
      <c r="J44" s="92" t="s">
        <v>79</v>
      </c>
      <c r="K44" s="57">
        <v>500</v>
      </c>
      <c r="L44" s="58">
        <v>0.01</v>
      </c>
      <c r="M44" s="132">
        <f>K44*L44</f>
        <v>5</v>
      </c>
      <c r="N44" s="133">
        <f>M44+F44+I44</f>
        <v>5</v>
      </c>
      <c r="O44" s="47"/>
      <c r="P44" s="194">
        <f t="shared" si="5"/>
        <v>10</v>
      </c>
    </row>
    <row r="45" spans="1:16" s="181" customFormat="1" ht="12" x14ac:dyDescent="0.2">
      <c r="A45" s="195"/>
      <c r="B45" s="182" t="s">
        <v>21</v>
      </c>
      <c r="C45" s="169"/>
      <c r="D45" s="170"/>
      <c r="E45" s="171"/>
      <c r="F45" s="168"/>
      <c r="G45" s="172"/>
      <c r="H45" s="173"/>
      <c r="I45" s="174">
        <f>I39+I28+I23+I19+I15+I9</f>
        <v>525</v>
      </c>
      <c r="J45" s="175"/>
      <c r="K45" s="176"/>
      <c r="L45" s="177"/>
      <c r="M45" s="178">
        <f>M39+M28+M23+M19+M15+M9</f>
        <v>1130.8</v>
      </c>
      <c r="N45" s="179">
        <f>N39+N28+N23+N19+N15+N9</f>
        <v>1735.8000000000002</v>
      </c>
      <c r="O45" s="180"/>
      <c r="P45" s="196">
        <f t="shared" si="5"/>
        <v>3471.6000000000004</v>
      </c>
    </row>
    <row r="46" spans="1:16" ht="12" x14ac:dyDescent="0.2">
      <c r="A46" s="197"/>
      <c r="B46" s="20" t="s">
        <v>22</v>
      </c>
      <c r="C46" s="70"/>
      <c r="D46" s="124"/>
      <c r="E46" s="86"/>
      <c r="F46" s="87"/>
      <c r="G46" s="110"/>
      <c r="H46" s="21"/>
      <c r="I46" s="111"/>
      <c r="J46" s="93"/>
      <c r="K46" s="41">
        <v>10000</v>
      </c>
      <c r="L46" s="42">
        <v>0.25</v>
      </c>
      <c r="M46" s="48"/>
      <c r="N46" s="49">
        <f>K46*L46</f>
        <v>2500</v>
      </c>
      <c r="O46" s="50"/>
      <c r="P46" s="198">
        <f t="shared" si="5"/>
        <v>5000</v>
      </c>
    </row>
    <row r="47" spans="1:16" ht="12" x14ac:dyDescent="0.2">
      <c r="A47" s="197"/>
      <c r="B47" s="22" t="s">
        <v>23</v>
      </c>
      <c r="C47" s="71"/>
      <c r="D47" s="124"/>
      <c r="E47" s="88"/>
      <c r="F47" s="89"/>
      <c r="G47" s="112"/>
      <c r="H47" s="23"/>
      <c r="I47" s="113"/>
      <c r="J47" s="94"/>
      <c r="K47" s="43"/>
      <c r="L47" s="44"/>
      <c r="M47" s="48"/>
      <c r="N47" s="49">
        <f>N46-N45</f>
        <v>764.19999999999982</v>
      </c>
      <c r="O47" s="50"/>
      <c r="P47" s="198">
        <f t="shared" si="5"/>
        <v>1528.3999999999996</v>
      </c>
    </row>
    <row r="48" spans="1:16" ht="12.75" thickBot="1" x14ac:dyDescent="0.25">
      <c r="A48" s="199"/>
      <c r="B48" s="200" t="s">
        <v>24</v>
      </c>
      <c r="C48" s="201"/>
      <c r="D48" s="202"/>
      <c r="E48" s="203"/>
      <c r="F48" s="204"/>
      <c r="G48" s="203"/>
      <c r="H48" s="205"/>
      <c r="I48" s="206"/>
      <c r="J48" s="205"/>
      <c r="K48" s="205"/>
      <c r="L48" s="205"/>
      <c r="M48" s="207"/>
      <c r="N48" s="208">
        <f>N47/N45*100</f>
        <v>44.025809425048955</v>
      </c>
      <c r="O48" s="209"/>
      <c r="P48" s="210">
        <f>P47/P45*100</f>
        <v>44.025809425048955</v>
      </c>
    </row>
    <row r="50" spans="2:16" ht="38.25" customHeight="1" x14ac:dyDescent="0.2">
      <c r="B50" s="217" t="s">
        <v>81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</row>
  </sheetData>
  <sheetProtection selectLockedCells="1" selectUnlockedCells="1"/>
  <mergeCells count="14">
    <mergeCell ref="A2:P2"/>
    <mergeCell ref="C6:C8"/>
    <mergeCell ref="B50:P50"/>
    <mergeCell ref="G7:I7"/>
    <mergeCell ref="E6:N6"/>
    <mergeCell ref="D6:D8"/>
    <mergeCell ref="O7:P8"/>
    <mergeCell ref="A3:P3"/>
    <mergeCell ref="A4:P4"/>
    <mergeCell ref="A5:P5"/>
    <mergeCell ref="J7:N7"/>
    <mergeCell ref="A6:A8"/>
    <mergeCell ref="B6:B8"/>
    <mergeCell ref="E7:F7"/>
  </mergeCells>
  <printOptions horizontalCentered="1"/>
  <pageMargins left="0.39370078740157483" right="0.39370078740157483" top="0.51181102362204722" bottom="0.23622047244094491" header="0.51181102362204722" footer="0.51181102362204722"/>
  <pageSetup paperSize="9" scale="71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Chesan za zeleno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Chesan za zeleno</dc:title>
  <dc:subject>Tehnologichna karta</dc:subject>
  <dc:creator>LSIF</dc:creator>
  <cp:lastModifiedBy>Land Source of Income Foundation</cp:lastModifiedBy>
  <cp:revision>2</cp:revision>
  <cp:lastPrinted>2019-11-01T18:48:06Z</cp:lastPrinted>
  <dcterms:created xsi:type="dcterms:W3CDTF">2011-02-16T14:36:36Z</dcterms:created>
  <dcterms:modified xsi:type="dcterms:W3CDTF">2019-11-01T18:48:49Z</dcterms:modified>
</cp:coreProperties>
</file>