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Barbeli\Downloads\"/>
    </mc:Choice>
  </mc:AlternateContent>
  <xr:revisionPtr revIDLastSave="0" documentId="13_ncr:1_{D06E8470-5418-49F3-8DFE-00DCFAFB4234}" xr6:coauthVersionLast="47" xr6:coauthVersionMax="47" xr10:uidLastSave="{00000000-0000-0000-0000-000000000000}"/>
  <bookViews>
    <workbookView xWindow="-120" yWindow="-120" windowWidth="29040" windowHeight="15840" tabRatio="286" xr2:uid="{00000000-000D-0000-FFFF-FFFF00000000}"/>
  </bookViews>
  <sheets>
    <sheet name="Био Оранжерийни Домат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1" l="1"/>
  <c r="I21" i="1"/>
  <c r="M21" i="1"/>
  <c r="M60" i="1"/>
  <c r="N60" i="1" s="1"/>
  <c r="P60" i="1" s="1"/>
  <c r="I38" i="1"/>
  <c r="I20" i="1"/>
  <c r="M38" i="1"/>
  <c r="N21" i="1" l="1"/>
  <c r="P21" i="1" s="1"/>
  <c r="N38" i="1"/>
  <c r="P38" i="1" s="1"/>
  <c r="I55" i="1"/>
  <c r="I37" i="1"/>
  <c r="I39" i="1"/>
  <c r="I40" i="1"/>
  <c r="I41" i="1"/>
  <c r="I42" i="1"/>
  <c r="I43" i="1"/>
  <c r="I44" i="1"/>
  <c r="I45" i="1"/>
  <c r="I46" i="1"/>
  <c r="I47" i="1"/>
  <c r="I48" i="1"/>
  <c r="I49" i="1"/>
  <c r="I50" i="1"/>
  <c r="I35" i="1"/>
  <c r="I36" i="1"/>
  <c r="M20" i="1" l="1"/>
  <c r="N20" i="1" s="1"/>
  <c r="P20" i="1" s="1"/>
  <c r="M61" i="1"/>
  <c r="M44" i="1"/>
  <c r="N44" i="1" s="1"/>
  <c r="P44" i="1" s="1"/>
  <c r="M45" i="1"/>
  <c r="N45" i="1" s="1"/>
  <c r="P45" i="1" s="1"/>
  <c r="M49" i="1"/>
  <c r="N49" i="1" s="1"/>
  <c r="P49" i="1" s="1"/>
  <c r="M50" i="1"/>
  <c r="N50" i="1" s="1"/>
  <c r="P50" i="1" s="1"/>
  <c r="M39" i="1" l="1"/>
  <c r="N39" i="1" s="1"/>
  <c r="P39" i="1" s="1"/>
  <c r="M40" i="1"/>
  <c r="N40" i="1" s="1"/>
  <c r="P40" i="1" s="1"/>
  <c r="M41" i="1"/>
  <c r="N41" i="1" s="1"/>
  <c r="P41" i="1" s="1"/>
  <c r="M46" i="1" l="1"/>
  <c r="N46" i="1" s="1"/>
  <c r="P46" i="1" s="1"/>
  <c r="M47" i="1"/>
  <c r="N47" i="1" s="1"/>
  <c r="P47" i="1" s="1"/>
  <c r="M58" i="1" l="1"/>
  <c r="N58" i="1" s="1"/>
  <c r="P58" i="1" s="1"/>
  <c r="M59" i="1"/>
  <c r="N59" i="1" s="1"/>
  <c r="P59" i="1" s="1"/>
  <c r="M57" i="1"/>
  <c r="N57" i="1" s="1"/>
  <c r="M52" i="1"/>
  <c r="M53" i="1"/>
  <c r="M54" i="1"/>
  <c r="P57" i="1" l="1"/>
  <c r="P56" i="1" s="1"/>
  <c r="N56" i="1"/>
  <c r="M48" i="1"/>
  <c r="N48" i="1" s="1"/>
  <c r="P48" i="1" s="1"/>
  <c r="M42" i="1" l="1"/>
  <c r="M22" i="1"/>
  <c r="N22" i="1" s="1"/>
  <c r="P22" i="1" s="1"/>
  <c r="N42" i="1" l="1"/>
  <c r="P42" i="1" s="1"/>
  <c r="M18" i="1"/>
  <c r="I18" i="1"/>
  <c r="I19" i="1"/>
  <c r="M19" i="1"/>
  <c r="N19" i="1" l="1"/>
  <c r="P19" i="1" s="1"/>
  <c r="N18" i="1"/>
  <c r="P18" i="1" s="1"/>
  <c r="M16" i="1"/>
  <c r="M17" i="1"/>
  <c r="I16" i="1"/>
  <c r="I17" i="1"/>
  <c r="N17" i="1" l="1"/>
  <c r="P17" i="1" s="1"/>
  <c r="N16" i="1"/>
  <c r="P16" i="1" s="1"/>
  <c r="N63" i="1"/>
  <c r="P63" i="1" s="1"/>
  <c r="K51" i="1"/>
  <c r="G51" i="1"/>
  <c r="K32" i="1"/>
  <c r="G32" i="1"/>
  <c r="K27" i="1"/>
  <c r="K9" i="1"/>
  <c r="G27" i="1"/>
  <c r="G23" i="1"/>
  <c r="F51" i="1"/>
  <c r="F32" i="1"/>
  <c r="F27" i="1"/>
  <c r="F13" i="1"/>
  <c r="F23" i="1"/>
  <c r="H23" i="1"/>
  <c r="I15" i="1"/>
  <c r="K13" i="1"/>
  <c r="H13" i="1"/>
  <c r="G13" i="1"/>
  <c r="I13" i="1" s="1"/>
  <c r="F9" i="1"/>
  <c r="G9" i="1"/>
  <c r="I54" i="1"/>
  <c r="N54" i="1" s="1"/>
  <c r="P54" i="1" s="1"/>
  <c r="M10" i="1"/>
  <c r="I11" i="1"/>
  <c r="I12" i="1"/>
  <c r="I14" i="1"/>
  <c r="I24" i="1"/>
  <c r="I25" i="1"/>
  <c r="I26" i="1"/>
  <c r="I28" i="1"/>
  <c r="I29" i="1"/>
  <c r="I30" i="1"/>
  <c r="I31" i="1"/>
  <c r="I33" i="1"/>
  <c r="I34" i="1"/>
  <c r="I52" i="1"/>
  <c r="I53" i="1"/>
  <c r="N53" i="1" s="1"/>
  <c r="P53" i="1" s="1"/>
  <c r="I61" i="1"/>
  <c r="N61" i="1" s="1"/>
  <c r="P61" i="1" s="1"/>
  <c r="I10" i="1"/>
  <c r="M25" i="1"/>
  <c r="M26" i="1"/>
  <c r="M55" i="1"/>
  <c r="M31" i="1"/>
  <c r="M30" i="1"/>
  <c r="M29" i="1"/>
  <c r="M28" i="1"/>
  <c r="M14" i="1"/>
  <c r="M11" i="1"/>
  <c r="M12" i="1"/>
  <c r="M15" i="1"/>
  <c r="M33" i="1"/>
  <c r="M34" i="1"/>
  <c r="M36" i="1"/>
  <c r="N36" i="1" s="1"/>
  <c r="P36" i="1" s="1"/>
  <c r="M37" i="1"/>
  <c r="N37" i="1" s="1"/>
  <c r="P37" i="1" s="1"/>
  <c r="M43" i="1"/>
  <c r="N43" i="1" s="1"/>
  <c r="P43" i="1" s="1"/>
  <c r="M35" i="1"/>
  <c r="N35" i="1" s="1"/>
  <c r="P35" i="1" s="1"/>
  <c r="N15" i="1" l="1"/>
  <c r="P15" i="1" s="1"/>
  <c r="N14" i="1"/>
  <c r="P14" i="1" s="1"/>
  <c r="I23" i="1"/>
  <c r="N25" i="1"/>
  <c r="P25" i="1" s="1"/>
  <c r="N28" i="1"/>
  <c r="P28" i="1" s="1"/>
  <c r="N30" i="1"/>
  <c r="P30" i="1" s="1"/>
  <c r="N11" i="1"/>
  <c r="P11" i="1" s="1"/>
  <c r="F62" i="1"/>
  <c r="N12" i="1"/>
  <c r="P12" i="1" s="1"/>
  <c r="N52" i="1"/>
  <c r="P52" i="1" s="1"/>
  <c r="N55" i="1"/>
  <c r="P55" i="1" s="1"/>
  <c r="N29" i="1"/>
  <c r="P29" i="1" s="1"/>
  <c r="I27" i="1"/>
  <c r="N34" i="1"/>
  <c r="P34" i="1" s="1"/>
  <c r="K23" i="1"/>
  <c r="N31" i="1"/>
  <c r="P31" i="1" s="1"/>
  <c r="N26" i="1"/>
  <c r="P26" i="1" s="1"/>
  <c r="I9" i="1"/>
  <c r="M13" i="1"/>
  <c r="N13" i="1" s="1"/>
  <c r="I51" i="1"/>
  <c r="M32" i="1"/>
  <c r="P32" i="1"/>
  <c r="I32" i="1"/>
  <c r="M9" i="1"/>
  <c r="M27" i="1"/>
  <c r="N27" i="1" s="1"/>
  <c r="N10" i="1"/>
  <c r="N33" i="1"/>
  <c r="P33" i="1" s="1"/>
  <c r="M24" i="1"/>
  <c r="M51" i="1"/>
  <c r="P13" i="1" l="1"/>
  <c r="P51" i="1"/>
  <c r="P27" i="1"/>
  <c r="I62" i="1"/>
  <c r="N32" i="1"/>
  <c r="N9" i="1"/>
  <c r="P10" i="1"/>
  <c r="P9" i="1" s="1"/>
  <c r="N51" i="1"/>
  <c r="M23" i="1"/>
  <c r="N23" i="1" s="1"/>
  <c r="N24" i="1"/>
  <c r="P24" i="1" s="1"/>
  <c r="P23" i="1" s="1"/>
  <c r="N62" i="1" l="1"/>
  <c r="M62" i="1"/>
  <c r="P62" i="1" l="1"/>
  <c r="N64" i="1"/>
  <c r="N65" i="1" l="1"/>
  <c r="P64" i="1"/>
  <c r="P65" i="1" s="1"/>
</calcChain>
</file>

<file path=xl/sharedStrings.xml><?xml version="1.0" encoding="utf-8"?>
<sst xmlns="http://schemas.openxmlformats.org/spreadsheetml/2006/main" count="200" uniqueCount="117">
  <si>
    <t>декара</t>
  </si>
  <si>
    <t>№</t>
  </si>
  <si>
    <t xml:space="preserve">Период </t>
  </si>
  <si>
    <t>Брой /
Количество</t>
  </si>
  <si>
    <t>Цена на 
единица</t>
  </si>
  <si>
    <t>Стойност
лв</t>
  </si>
  <si>
    <t>Общи
разходи
лв</t>
  </si>
  <si>
    <t>Общи
Разходи
– лв</t>
  </si>
  <si>
    <t>I</t>
  </si>
  <si>
    <t>II</t>
  </si>
  <si>
    <t>ТОРЕНЕ</t>
  </si>
  <si>
    <t>кг/дка</t>
  </si>
  <si>
    <t>III</t>
  </si>
  <si>
    <t>бр</t>
  </si>
  <si>
    <t>IV</t>
  </si>
  <si>
    <t>V</t>
  </si>
  <si>
    <t>лв/дка</t>
  </si>
  <si>
    <t>VI</t>
  </si>
  <si>
    <t>ВСИЧКО РАЗХОДИ</t>
  </si>
  <si>
    <t>ПРИХОДИ</t>
  </si>
  <si>
    <t>ПЕЧАЛБА</t>
  </si>
  <si>
    <t>НОРМА НА ПЕЧАЛБА</t>
  </si>
  <si>
    <t>За да адаптирате технологичната карта за вашите условия, може да промените цифрите в полетата със светложълт фон</t>
  </si>
  <si>
    <t>Култивиране</t>
  </si>
  <si>
    <t>Мероприятия</t>
  </si>
  <si>
    <t>Мярка</t>
  </si>
  <si>
    <t>Борба с плевелите</t>
  </si>
  <si>
    <t>Борба с болести</t>
  </si>
  <si>
    <t>мл/дка</t>
  </si>
  <si>
    <t>РАЗХОДИ ПО ПРИБИРАНЕ НА ПРОДУКЦИЯТА</t>
  </si>
  <si>
    <t>Начин на изпълнение</t>
  </si>
  <si>
    <t>Наети работници</t>
  </si>
  <si>
    <t>Покупка</t>
  </si>
  <si>
    <t>Моторна пръскачка с личен труд</t>
  </si>
  <si>
    <t>Разходи за механизация</t>
  </si>
  <si>
    <t>Разходи за труд</t>
  </si>
  <si>
    <t>Разходи за материали</t>
  </si>
  <si>
    <t xml:space="preserve">стойност </t>
  </si>
  <si>
    <t>Човекодни (надници )</t>
  </si>
  <si>
    <t>РАЗХОДИ ЗА ЕДИН ДЕКАР</t>
  </si>
  <si>
    <t>Февруари - Април</t>
  </si>
  <si>
    <t>Февруари - Март</t>
  </si>
  <si>
    <t>Борба с неприятели</t>
  </si>
  <si>
    <t>бр.</t>
  </si>
  <si>
    <r>
      <rPr>
        <b/>
        <i/>
        <sz val="11"/>
        <rFont val="Times New Roman"/>
        <family val="1"/>
        <charset val="204"/>
      </rPr>
      <t xml:space="preserve">Пояснение: </t>
    </r>
    <r>
      <rPr>
        <sz val="8"/>
        <rFont val="Times New Roman"/>
        <family val="1"/>
      </rPr>
      <t>Настоящата таблица е създадена върху технология, която се прилага в село Чалъкови, обл. Пловдив.  Голяма част от труда, които е приложил собственикът е описан, но не е остойностен. Както не са описани и амортизациите на техниката, която притежава стопанина. При  моторната пръскачка например не е описан и разхода на гориво, а само стойността на препарата поради невъзможносста на един ред да се опишат два материални разхода. Който има желание може да го отрази в долния ред.</t>
    </r>
  </si>
  <si>
    <t>ПРИМЕРНА ТЕХНОЛОГИЧНА КАРТА</t>
  </si>
  <si>
    <t>Семена</t>
  </si>
  <si>
    <t>Януари</t>
  </si>
  <si>
    <t>Март</t>
  </si>
  <si>
    <t>Фунгуран</t>
  </si>
  <si>
    <t>кв| ч</t>
  </si>
  <si>
    <t>Елекрическо отопление (калорифер)</t>
  </si>
  <si>
    <t>ПОЛИВАНЕ КАПКОВО</t>
  </si>
  <si>
    <t>Април - Септември</t>
  </si>
  <si>
    <t>РАЗХОДИ ПО ОРАНЖЕРИЙНАТА КОНСТРУКЦИЯ</t>
  </si>
  <si>
    <t>Амортизация на основната консртукция 5%</t>
  </si>
  <si>
    <t>VII</t>
  </si>
  <si>
    <t>Ел. енергия</t>
  </si>
  <si>
    <t>Синеис 480 СК</t>
  </si>
  <si>
    <t xml:space="preserve"> Април</t>
  </si>
  <si>
    <t>Гъбни болести</t>
  </si>
  <si>
    <t>Куоре кристал</t>
  </si>
  <si>
    <t xml:space="preserve">Амортизационни отчисления  на поливната  система 10% </t>
  </si>
  <si>
    <t>Бактерийни болести</t>
  </si>
  <si>
    <t>Полиетилен 25%</t>
  </si>
  <si>
    <t>Май - Август</t>
  </si>
  <si>
    <t xml:space="preserve">Беритба </t>
  </si>
  <si>
    <t>Тиксо</t>
  </si>
  <si>
    <t>кг</t>
  </si>
  <si>
    <t xml:space="preserve">Май </t>
  </si>
  <si>
    <t>Юни</t>
  </si>
  <si>
    <t>Юли</t>
  </si>
  <si>
    <t>гр/дка</t>
  </si>
  <si>
    <t>литри</t>
  </si>
  <si>
    <t xml:space="preserve">Тел 10%  </t>
  </si>
  <si>
    <t>Ръчно окопаване</t>
  </si>
  <si>
    <t>Ръчно плевене</t>
  </si>
  <si>
    <t>Април - Юни</t>
  </si>
  <si>
    <t>Май - Юни</t>
  </si>
  <si>
    <t>Януари - Март</t>
  </si>
  <si>
    <t>Система за капково напояване</t>
  </si>
  <si>
    <t>Май - Септември</t>
  </si>
  <si>
    <t>Януари - Декември</t>
  </si>
  <si>
    <t>Мотокултиватор</t>
  </si>
  <si>
    <t>Нимазал</t>
  </si>
  <si>
    <t>Нимазал ТС</t>
  </si>
  <si>
    <t>Сезал 100%</t>
  </si>
  <si>
    <t>Тарелки30 гнезда</t>
  </si>
  <si>
    <t xml:space="preserve">Полиетилен </t>
  </si>
  <si>
    <t xml:space="preserve">Май-Юли </t>
  </si>
  <si>
    <t>Оран 30 см.</t>
  </si>
  <si>
    <t xml:space="preserve">Наета техника </t>
  </si>
  <si>
    <t>Март -Април</t>
  </si>
  <si>
    <t>РАСТИТЕЛНОЗАЩИТНИ ПРАКТИКИ</t>
  </si>
  <si>
    <t>БИОЛОГИЧНО(ОРГАНИЧНО) ПРОИЗВОДСТВО НА ОРАНЖЕРИЙНИ ДОМАТИ</t>
  </si>
  <si>
    <t>Разхвърляне с личен труд</t>
  </si>
  <si>
    <t>Септември</t>
  </si>
  <si>
    <t>Лумбрикомпост</t>
  </si>
  <si>
    <t>тон</t>
  </si>
  <si>
    <t>Биохумус Топ гън</t>
  </si>
  <si>
    <t>Биохумус аминоконцентрат</t>
  </si>
  <si>
    <t xml:space="preserve">Триходермин-Почвени патогени </t>
  </si>
  <si>
    <t>Разпръсквквне с личен труд</t>
  </si>
  <si>
    <t>Калифорнийски ,Тютюнев трипс, Доматен молец ,Акари,Белоктилка</t>
  </si>
  <si>
    <t xml:space="preserve">Био оборски тор </t>
  </si>
  <si>
    <t>Либозол аминозол</t>
  </si>
  <si>
    <t>Ойкос</t>
  </si>
  <si>
    <t xml:space="preserve"> Капков маркуч </t>
  </si>
  <si>
    <t>Мерър</t>
  </si>
  <si>
    <t>Засаждане</t>
  </si>
  <si>
    <t>Касетки велпапе</t>
  </si>
  <si>
    <t>Транспорт и логистика</t>
  </si>
  <si>
    <t>Засенчваща мрежа засенчване 40 % ,15% аморт. отчисления</t>
  </si>
  <si>
    <t>грам</t>
  </si>
  <si>
    <t>кв.м</t>
  </si>
  <si>
    <t>ПРОИЗВОДСТВО НА РАЗСАД И ЗАСАЖДАНЕ</t>
  </si>
  <si>
    <t xml:space="preserve">ОБРАБОТКА НА ПОЧВАТА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</si>
</sst>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4.9989318521683403E-2"/>
        <bgColor indexed="64"/>
      </patternFill>
    </fill>
  </fills>
  <borders count="105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63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63"/>
      </right>
      <top/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3"/>
      </left>
      <right/>
      <top style="double">
        <color indexed="8"/>
      </top>
      <bottom/>
      <diagonal/>
    </border>
    <border>
      <left style="thin">
        <color indexed="63"/>
      </left>
      <right style="medium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/>
      <bottom style="medium">
        <color indexed="8"/>
      </bottom>
      <diagonal/>
    </border>
    <border>
      <left style="thin">
        <color indexed="63"/>
      </left>
      <right style="medium">
        <color indexed="8"/>
      </right>
      <top/>
      <bottom style="medium">
        <color indexed="8"/>
      </bottom>
      <diagonal/>
    </border>
    <border>
      <left style="thin">
        <color indexed="63"/>
      </left>
      <right/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63"/>
      </right>
      <top style="medium">
        <color indexed="8"/>
      </top>
      <bottom/>
      <diagonal/>
    </border>
    <border>
      <left style="thin">
        <color indexed="63"/>
      </left>
      <right style="medium">
        <color indexed="8"/>
      </right>
      <top style="medium">
        <color indexed="8"/>
      </top>
      <bottom/>
      <diagonal/>
    </border>
    <border>
      <left style="thin">
        <color indexed="63"/>
      </left>
      <right/>
      <top style="medium">
        <color indexed="8"/>
      </top>
      <bottom/>
      <diagonal/>
    </border>
    <border>
      <left style="thin">
        <color indexed="63"/>
      </left>
      <right style="double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medium">
        <color indexed="8"/>
      </top>
      <bottom style="double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3"/>
      </right>
      <top/>
      <bottom style="double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vertical="top" wrapText="1"/>
    </xf>
    <xf numFmtId="0" fontId="2" fillId="0" borderId="0" xfId="0" applyFont="1"/>
    <xf numFmtId="0" fontId="1" fillId="0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wrapText="1"/>
      <protection locked="0"/>
    </xf>
    <xf numFmtId="2" fontId="1" fillId="2" borderId="5" xfId="0" applyNumberFormat="1" applyFont="1" applyFill="1" applyBorder="1" applyAlignment="1" applyProtection="1">
      <alignment horizontal="center" wrapText="1"/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/>
    <xf numFmtId="0" fontId="8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/>
    <xf numFmtId="0" fontId="3" fillId="3" borderId="12" xfId="0" applyFont="1" applyFill="1" applyBorder="1"/>
    <xf numFmtId="0" fontId="3" fillId="3" borderId="13" xfId="0" applyFont="1" applyFill="1" applyBorder="1"/>
    <xf numFmtId="0" fontId="9" fillId="3" borderId="3" xfId="0" applyFont="1" applyFill="1" applyBorder="1" applyAlignment="1">
      <alignment wrapText="1"/>
    </xf>
    <xf numFmtId="0" fontId="5" fillId="3" borderId="2" xfId="0" applyFont="1" applyFill="1" applyBorder="1" applyAlignment="1" applyProtection="1">
      <alignment horizontal="center" wrapText="1"/>
      <protection locked="0"/>
    </xf>
    <xf numFmtId="0" fontId="9" fillId="3" borderId="3" xfId="0" applyFont="1" applyFill="1" applyBorder="1" applyAlignment="1">
      <alignment vertical="top" wrapText="1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8" fillId="3" borderId="11" xfId="0" applyFont="1" applyFill="1" applyBorder="1"/>
    <xf numFmtId="2" fontId="3" fillId="3" borderId="12" xfId="0" applyNumberFormat="1" applyFont="1" applyFill="1" applyBorder="1"/>
    <xf numFmtId="0" fontId="1" fillId="2" borderId="2" xfId="0" applyFont="1" applyFill="1" applyBorder="1" applyAlignment="1" applyProtection="1">
      <alignment horizontal="right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2" fontId="1" fillId="0" borderId="6" xfId="0" applyNumberFormat="1" applyFont="1" applyBorder="1" applyAlignment="1" applyProtection="1">
      <alignment vertical="center" wrapText="1"/>
      <protection hidden="1"/>
    </xf>
    <xf numFmtId="2" fontId="1" fillId="0" borderId="16" xfId="0" applyNumberFormat="1" applyFont="1" applyBorder="1" applyAlignment="1" applyProtection="1">
      <alignment vertical="center" wrapText="1"/>
      <protection hidden="1"/>
    </xf>
    <xf numFmtId="0" fontId="1" fillId="0" borderId="2" xfId="0" applyFont="1" applyBorder="1" applyAlignment="1" applyProtection="1">
      <alignment vertical="center" wrapText="1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locked="0"/>
    </xf>
    <xf numFmtId="2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1" fillId="0" borderId="18" xfId="0" applyFont="1" applyBorder="1" applyAlignment="1" applyProtection="1">
      <alignment vertical="center" wrapText="1"/>
      <protection hidden="1"/>
    </xf>
    <xf numFmtId="2" fontId="5" fillId="3" borderId="16" xfId="0" applyNumberFormat="1" applyFont="1" applyFill="1" applyBorder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1" fontId="1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right" vertical="center" wrapText="1"/>
      <protection hidden="1"/>
    </xf>
    <xf numFmtId="2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3" xfId="0" applyFont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2" fontId="3" fillId="3" borderId="12" xfId="0" applyNumberFormat="1" applyFont="1" applyFill="1" applyBorder="1" applyAlignment="1">
      <alignment horizontal="right"/>
    </xf>
    <xf numFmtId="0" fontId="3" fillId="3" borderId="27" xfId="0" applyFont="1" applyFill="1" applyBorder="1"/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3" borderId="7" xfId="0" applyFont="1" applyFill="1" applyBorder="1"/>
    <xf numFmtId="0" fontId="1" fillId="0" borderId="30" xfId="0" applyFont="1" applyBorder="1" applyAlignment="1" applyProtection="1">
      <alignment horizontal="center" vertical="top" wrapText="1"/>
      <protection locked="0"/>
    </xf>
    <xf numFmtId="0" fontId="1" fillId="5" borderId="16" xfId="0" applyFont="1" applyFill="1" applyBorder="1" applyAlignment="1">
      <alignment horizontal="right" wrapText="1"/>
    </xf>
    <xf numFmtId="0" fontId="1" fillId="3" borderId="32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right" vertical="top" wrapText="1"/>
    </xf>
    <xf numFmtId="0" fontId="5" fillId="3" borderId="31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right" wrapText="1"/>
    </xf>
    <xf numFmtId="0" fontId="5" fillId="3" borderId="31" xfId="0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right" vertical="top" wrapText="1"/>
    </xf>
    <xf numFmtId="0" fontId="1" fillId="0" borderId="23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3" fillId="0" borderId="28" xfId="0" applyNumberFormat="1" applyFont="1" applyBorder="1" applyAlignment="1">
      <alignment horizontal="center" vertical="center" wrapText="1"/>
    </xf>
    <xf numFmtId="0" fontId="3" fillId="3" borderId="33" xfId="0" applyFont="1" applyFill="1" applyBorder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2" borderId="34" xfId="0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34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34" xfId="0" applyFont="1" applyFill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2" fontId="3" fillId="3" borderId="33" xfId="0" applyNumberFormat="1" applyFont="1" applyFill="1" applyBorder="1"/>
    <xf numFmtId="0" fontId="1" fillId="3" borderId="32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right" vertical="top" wrapText="1"/>
      <protection locked="0"/>
    </xf>
    <xf numFmtId="0" fontId="1" fillId="2" borderId="38" xfId="0" applyFont="1" applyFill="1" applyBorder="1" applyAlignment="1" applyProtection="1">
      <alignment horizontal="right" vertical="top" wrapText="1"/>
      <protection locked="0"/>
    </xf>
    <xf numFmtId="0" fontId="1" fillId="2" borderId="39" xfId="0" applyFont="1" applyFill="1" applyBorder="1" applyAlignment="1" applyProtection="1">
      <alignment horizontal="right" vertical="top" wrapText="1"/>
      <protection locked="0"/>
    </xf>
    <xf numFmtId="2" fontId="1" fillId="0" borderId="40" xfId="0" applyNumberFormat="1" applyFont="1" applyBorder="1" applyAlignment="1" applyProtection="1">
      <alignment horizontal="right" vertical="center" wrapText="1"/>
      <protection hidden="1"/>
    </xf>
    <xf numFmtId="2" fontId="1" fillId="0" borderId="39" xfId="0" applyNumberFormat="1" applyFont="1" applyBorder="1" applyAlignment="1" applyProtection="1">
      <alignment horizontal="right" vertical="center" wrapText="1"/>
      <protection hidden="1"/>
    </xf>
    <xf numFmtId="2" fontId="1" fillId="0" borderId="6" xfId="0" applyNumberFormat="1" applyFont="1" applyBorder="1" applyAlignment="1" applyProtection="1">
      <alignment horizontal="right" vertical="center" wrapText="1"/>
      <protection hidden="1"/>
    </xf>
    <xf numFmtId="2" fontId="1" fillId="0" borderId="34" xfId="0" applyNumberFormat="1" applyFont="1" applyBorder="1" applyAlignment="1" applyProtection="1">
      <alignment horizontal="right" vertical="center" wrapText="1"/>
      <protection hidden="1"/>
    </xf>
    <xf numFmtId="2" fontId="1" fillId="0" borderId="41" xfId="0" applyNumberFormat="1" applyFont="1" applyBorder="1" applyAlignment="1" applyProtection="1">
      <alignment horizontal="right" vertical="center" wrapText="1"/>
      <protection hidden="1"/>
    </xf>
    <xf numFmtId="2" fontId="1" fillId="0" borderId="42" xfId="0" applyNumberFormat="1" applyFont="1" applyBorder="1" applyAlignment="1" applyProtection="1">
      <alignment horizontal="right" vertical="center" wrapText="1"/>
      <protection hidden="1"/>
    </xf>
    <xf numFmtId="0" fontId="1" fillId="2" borderId="42" xfId="0" applyFont="1" applyFill="1" applyBorder="1" applyAlignment="1" applyProtection="1">
      <alignment horizontal="right" vertical="top" wrapText="1"/>
      <protection locked="0"/>
    </xf>
    <xf numFmtId="0" fontId="10" fillId="3" borderId="13" xfId="0" applyFont="1" applyFill="1" applyBorder="1" applyAlignment="1">
      <alignment horizontal="right" vertical="center" wrapText="1"/>
    </xf>
    <xf numFmtId="0" fontId="10" fillId="3" borderId="9" xfId="0" applyFont="1" applyFill="1" applyBorder="1" applyAlignment="1" applyProtection="1">
      <alignment horizontal="right" vertical="center" wrapText="1"/>
      <protection locked="0"/>
    </xf>
    <xf numFmtId="0" fontId="10" fillId="3" borderId="43" xfId="0" applyFont="1" applyFill="1" applyBorder="1" applyAlignment="1" applyProtection="1">
      <alignment horizontal="right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2" fontId="10" fillId="3" borderId="45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46" xfId="0" applyNumberFormat="1" applyFont="1" applyFill="1" applyBorder="1" applyAlignment="1" applyProtection="1">
      <alignment horizontal="left" vertical="center" wrapText="1"/>
      <protection locked="0"/>
    </xf>
    <xf numFmtId="2" fontId="10" fillId="3" borderId="46" xfId="0" applyNumberFormat="1" applyFont="1" applyFill="1" applyBorder="1" applyAlignment="1" applyProtection="1">
      <alignment horizontal="right" vertical="center" wrapText="1"/>
      <protection hidden="1"/>
    </xf>
    <xf numFmtId="2" fontId="10" fillId="3" borderId="13" xfId="0" applyNumberFormat="1" applyFont="1" applyFill="1" applyBorder="1" applyAlignment="1" applyProtection="1">
      <alignment horizontal="right" vertical="center" wrapText="1"/>
      <protection hidden="1"/>
    </xf>
    <xf numFmtId="0" fontId="10" fillId="3" borderId="43" xfId="0" applyFont="1" applyFill="1" applyBorder="1" applyAlignment="1" applyProtection="1">
      <alignment horizontal="left" vertical="center" wrapText="1"/>
      <protection hidden="1"/>
    </xf>
    <xf numFmtId="0" fontId="10" fillId="3" borderId="13" xfId="0" applyFont="1" applyFill="1" applyBorder="1" applyAlignment="1">
      <alignment horizontal="right" vertical="top" wrapText="1"/>
    </xf>
    <xf numFmtId="0" fontId="10" fillId="3" borderId="9" xfId="0" applyFont="1" applyFill="1" applyBorder="1" applyAlignment="1" applyProtection="1">
      <alignment horizontal="right" vertical="top" wrapText="1"/>
      <protection locked="0"/>
    </xf>
    <xf numFmtId="0" fontId="10" fillId="3" borderId="43" xfId="0" applyFont="1" applyFill="1" applyBorder="1" applyAlignment="1" applyProtection="1">
      <alignment horizontal="right" vertical="top" wrapText="1"/>
      <protection locked="0"/>
    </xf>
    <xf numFmtId="2" fontId="10" fillId="3" borderId="46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43" xfId="0" applyFont="1" applyFill="1" applyBorder="1" applyAlignment="1" applyProtection="1">
      <alignment horizontal="right" vertical="center" wrapText="1"/>
      <protection hidden="1"/>
    </xf>
    <xf numFmtId="0" fontId="10" fillId="3" borderId="13" xfId="0" applyFont="1" applyFill="1" applyBorder="1" applyAlignment="1">
      <alignment vertical="top" wrapText="1"/>
    </xf>
    <xf numFmtId="0" fontId="10" fillId="3" borderId="9" xfId="0" applyFont="1" applyFill="1" applyBorder="1" applyAlignment="1" applyProtection="1">
      <alignment vertical="top" wrapText="1"/>
      <protection locked="0"/>
    </xf>
    <xf numFmtId="0" fontId="10" fillId="3" borderId="43" xfId="0" applyFont="1" applyFill="1" applyBorder="1" applyAlignment="1" applyProtection="1">
      <alignment vertical="top" wrapText="1"/>
      <protection locked="0"/>
    </xf>
    <xf numFmtId="2" fontId="10" fillId="3" borderId="45" xfId="0" applyNumberFormat="1" applyFont="1" applyFill="1" applyBorder="1" applyAlignment="1" applyProtection="1">
      <alignment vertical="center" wrapText="1"/>
      <protection locked="0"/>
    </xf>
    <xf numFmtId="2" fontId="10" fillId="3" borderId="46" xfId="0" applyNumberFormat="1" applyFont="1" applyFill="1" applyBorder="1" applyAlignment="1" applyProtection="1">
      <alignment vertical="center" wrapText="1"/>
      <protection locked="0"/>
    </xf>
    <xf numFmtId="2" fontId="10" fillId="3" borderId="13" xfId="0" applyNumberFormat="1" applyFont="1" applyFill="1" applyBorder="1" applyAlignment="1" applyProtection="1">
      <alignment vertical="center" wrapText="1"/>
      <protection hidden="1"/>
    </xf>
    <xf numFmtId="0" fontId="10" fillId="3" borderId="43" xfId="0" applyFont="1" applyFill="1" applyBorder="1" applyAlignment="1" applyProtection="1">
      <alignment vertical="center" wrapText="1"/>
      <protection hidden="1"/>
    </xf>
    <xf numFmtId="0" fontId="10" fillId="3" borderId="43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>
      <alignment vertical="center" wrapText="1"/>
    </xf>
    <xf numFmtId="0" fontId="10" fillId="3" borderId="9" xfId="0" applyFont="1" applyFill="1" applyBorder="1" applyAlignment="1" applyProtection="1">
      <alignment vertical="center" wrapText="1"/>
      <protection locked="0"/>
    </xf>
    <xf numFmtId="0" fontId="10" fillId="3" borderId="43" xfId="0" applyFont="1" applyFill="1" applyBorder="1" applyAlignment="1" applyProtection="1">
      <alignment vertical="center" wrapText="1"/>
      <protection locked="0"/>
    </xf>
    <xf numFmtId="0" fontId="10" fillId="3" borderId="44" xfId="0" applyFont="1" applyFill="1" applyBorder="1" applyAlignment="1" applyProtection="1">
      <alignment vertical="center" wrapText="1"/>
      <protection locked="0"/>
    </xf>
    <xf numFmtId="0" fontId="10" fillId="3" borderId="11" xfId="0" applyFont="1" applyFill="1" applyBorder="1" applyAlignment="1" applyProtection="1">
      <alignment vertical="center" wrapText="1"/>
      <protection locked="0"/>
    </xf>
    <xf numFmtId="0" fontId="9" fillId="3" borderId="47" xfId="0" applyFont="1" applyFill="1" applyBorder="1" applyAlignment="1">
      <alignment horizontal="right" vertical="center"/>
    </xf>
    <xf numFmtId="0" fontId="5" fillId="3" borderId="48" xfId="0" applyFont="1" applyFill="1" applyBorder="1" applyAlignment="1">
      <alignment horizontal="right" vertical="center" wrapText="1"/>
    </xf>
    <xf numFmtId="0" fontId="5" fillId="3" borderId="49" xfId="0" applyFont="1" applyFill="1" applyBorder="1" applyAlignment="1">
      <alignment horizontal="right" vertical="center" wrapText="1"/>
    </xf>
    <xf numFmtId="0" fontId="5" fillId="3" borderId="51" xfId="0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>
      <alignment horizontal="right" vertical="center" wrapText="1"/>
    </xf>
    <xf numFmtId="0" fontId="9" fillId="3" borderId="52" xfId="0" applyFont="1" applyFill="1" applyBorder="1" applyAlignment="1">
      <alignment horizontal="left" vertical="center"/>
    </xf>
    <xf numFmtId="0" fontId="8" fillId="3" borderId="72" xfId="0" applyFont="1" applyFill="1" applyBorder="1" applyAlignment="1">
      <alignment vertical="top"/>
    </xf>
    <xf numFmtId="2" fontId="3" fillId="3" borderId="73" xfId="0" applyNumberFormat="1" applyFont="1" applyFill="1" applyBorder="1"/>
    <xf numFmtId="0" fontId="2" fillId="0" borderId="74" xfId="0" applyFont="1" applyBorder="1" applyAlignment="1">
      <alignment vertical="top"/>
    </xf>
    <xf numFmtId="2" fontId="1" fillId="0" borderId="75" xfId="0" applyNumberFormat="1" applyFont="1" applyBorder="1" applyAlignment="1" applyProtection="1">
      <alignment vertical="center" wrapText="1"/>
      <protection hidden="1"/>
    </xf>
    <xf numFmtId="0" fontId="8" fillId="3" borderId="76" xfId="0" applyFont="1" applyFill="1" applyBorder="1" applyAlignment="1">
      <alignment vertical="top"/>
    </xf>
    <xf numFmtId="2" fontId="10" fillId="3" borderId="73" xfId="0" applyNumberFormat="1" applyFont="1" applyFill="1" applyBorder="1" applyAlignment="1" applyProtection="1">
      <alignment horizontal="right" vertical="center" wrapText="1"/>
      <protection hidden="1"/>
    </xf>
    <xf numFmtId="2" fontId="1" fillId="0" borderId="75" xfId="0" applyNumberFormat="1" applyFont="1" applyBorder="1" applyAlignment="1" applyProtection="1">
      <alignment horizontal="right" vertical="center" wrapText="1"/>
      <protection hidden="1"/>
    </xf>
    <xf numFmtId="2" fontId="10" fillId="3" borderId="73" xfId="0" applyNumberFormat="1" applyFont="1" applyFill="1" applyBorder="1" applyAlignment="1" applyProtection="1">
      <alignment vertical="center" wrapText="1"/>
      <protection hidden="1"/>
    </xf>
    <xf numFmtId="0" fontId="4" fillId="0" borderId="74" xfId="0" applyFont="1" applyBorder="1" applyAlignment="1">
      <alignment vertical="top"/>
    </xf>
    <xf numFmtId="2" fontId="1" fillId="0" borderId="77" xfId="0" applyNumberFormat="1" applyFont="1" applyBorder="1" applyAlignment="1" applyProtection="1">
      <alignment vertical="center" wrapText="1"/>
      <protection hidden="1"/>
    </xf>
    <xf numFmtId="2" fontId="1" fillId="0" borderId="71" xfId="0" applyNumberFormat="1" applyFont="1" applyBorder="1" applyAlignment="1" applyProtection="1">
      <alignment vertical="center" wrapText="1"/>
      <protection hidden="1"/>
    </xf>
    <xf numFmtId="0" fontId="5" fillId="3" borderId="78" xfId="0" applyFont="1" applyFill="1" applyBorder="1" applyAlignment="1">
      <alignment horizontal="right" vertical="center"/>
    </xf>
    <xf numFmtId="2" fontId="5" fillId="3" borderId="79" xfId="0" applyNumberFormat="1" applyFont="1" applyFill="1" applyBorder="1" applyAlignment="1" applyProtection="1">
      <alignment horizontal="right" vertical="center" wrapText="1"/>
      <protection hidden="1"/>
    </xf>
    <xf numFmtId="0" fontId="5" fillId="3" borderId="74" xfId="0" applyFont="1" applyFill="1" applyBorder="1" applyAlignment="1">
      <alignment vertical="top"/>
    </xf>
    <xf numFmtId="2" fontId="5" fillId="3" borderId="75" xfId="0" applyNumberFormat="1" applyFont="1" applyFill="1" applyBorder="1" applyAlignment="1" applyProtection="1">
      <alignment vertical="center" wrapText="1"/>
      <protection hidden="1"/>
    </xf>
    <xf numFmtId="0" fontId="5" fillId="3" borderId="80" xfId="0" applyFont="1" applyFill="1" applyBorder="1" applyAlignment="1">
      <alignment vertical="top"/>
    </xf>
    <xf numFmtId="0" fontId="9" fillId="3" borderId="81" xfId="0" applyFont="1" applyFill="1" applyBorder="1"/>
    <xf numFmtId="0" fontId="9" fillId="3" borderId="82" xfId="0" applyFont="1" applyFill="1" applyBorder="1" applyAlignment="1">
      <alignment vertical="center"/>
    </xf>
    <xf numFmtId="0" fontId="5" fillId="3" borderId="82" xfId="0" applyFont="1" applyFill="1" applyBorder="1" applyAlignment="1">
      <alignment vertical="center"/>
    </xf>
    <xf numFmtId="0" fontId="5" fillId="3" borderId="83" xfId="0" applyFont="1" applyFill="1" applyBorder="1"/>
    <xf numFmtId="0" fontId="5" fillId="3" borderId="84" xfId="0" applyFont="1" applyFill="1" applyBorder="1" applyAlignment="1">
      <alignment horizontal="right"/>
    </xf>
    <xf numFmtId="0" fontId="5" fillId="3" borderId="82" xfId="0" applyFont="1" applyFill="1" applyBorder="1"/>
    <xf numFmtId="0" fontId="5" fillId="3" borderId="84" xfId="0" applyFont="1" applyFill="1" applyBorder="1"/>
    <xf numFmtId="0" fontId="5" fillId="3" borderId="85" xfId="0" applyFont="1" applyFill="1" applyBorder="1" applyAlignment="1">
      <alignment vertical="center"/>
    </xf>
    <xf numFmtId="2" fontId="5" fillId="3" borderId="84" xfId="0" applyNumberFormat="1" applyFont="1" applyFill="1" applyBorder="1" applyAlignment="1">
      <alignment vertical="center"/>
    </xf>
    <xf numFmtId="0" fontId="5" fillId="3" borderId="86" xfId="0" applyFont="1" applyFill="1" applyBorder="1" applyAlignment="1">
      <alignment vertical="center"/>
    </xf>
    <xf numFmtId="2" fontId="5" fillId="3" borderId="87" xfId="0" applyNumberFormat="1" applyFont="1" applyFill="1" applyBorder="1" applyAlignment="1">
      <alignment vertical="center"/>
    </xf>
    <xf numFmtId="2" fontId="10" fillId="3" borderId="44" xfId="0" applyNumberFormat="1" applyFont="1" applyFill="1" applyBorder="1" applyAlignment="1" applyProtection="1">
      <alignment horizontal="right" vertical="center" wrapText="1"/>
      <protection hidden="1"/>
    </xf>
    <xf numFmtId="1" fontId="4" fillId="2" borderId="66" xfId="0" applyNumberFormat="1" applyFont="1" applyFill="1" applyBorder="1" applyAlignment="1" applyProtection="1">
      <alignment horizontal="center"/>
      <protection locked="0"/>
    </xf>
    <xf numFmtId="0" fontId="4" fillId="0" borderId="67" xfId="0" applyFont="1" applyBorder="1" applyAlignment="1"/>
    <xf numFmtId="0" fontId="1" fillId="0" borderId="0" xfId="0" applyFont="1" applyBorder="1" applyAlignment="1">
      <alignment horizontal="left" wrapText="1"/>
    </xf>
    <xf numFmtId="0" fontId="1" fillId="0" borderId="88" xfId="0" applyFont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2" fontId="5" fillId="3" borderId="16" xfId="0" applyNumberFormat="1" applyFont="1" applyFill="1" applyBorder="1" applyAlignment="1" applyProtection="1">
      <alignment horizontal="right" vertical="center" wrapText="1"/>
      <protection hidden="1"/>
    </xf>
    <xf numFmtId="2" fontId="10" fillId="3" borderId="89" xfId="0" applyNumberFormat="1" applyFont="1" applyFill="1" applyBorder="1" applyAlignment="1" applyProtection="1">
      <alignment vertical="center" wrapText="1"/>
      <protection hidden="1"/>
    </xf>
    <xf numFmtId="2" fontId="1" fillId="0" borderId="16" xfId="0" applyNumberFormat="1" applyFont="1" applyBorder="1" applyAlignment="1" applyProtection="1">
      <alignment horizontal="right" vertical="center" wrapText="1"/>
      <protection hidden="1"/>
    </xf>
    <xf numFmtId="2" fontId="1" fillId="0" borderId="90" xfId="0" applyNumberFormat="1" applyFont="1" applyBorder="1" applyAlignment="1" applyProtection="1">
      <alignment horizontal="right" vertical="center" wrapText="1"/>
      <protection hidden="1"/>
    </xf>
    <xf numFmtId="2" fontId="1" fillId="2" borderId="9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92" xfId="0" applyNumberFormat="1" applyFont="1" applyFill="1" applyBorder="1" applyAlignment="1" applyProtection="1">
      <alignment horizontal="right" vertical="center" wrapText="1"/>
      <protection locked="0"/>
    </xf>
    <xf numFmtId="2" fontId="1" fillId="0" borderId="93" xfId="0" applyNumberFormat="1" applyFont="1" applyBorder="1" applyAlignment="1" applyProtection="1">
      <alignment horizontal="right" vertical="center" wrapText="1"/>
      <protection hidden="1"/>
    </xf>
    <xf numFmtId="2" fontId="1" fillId="0" borderId="94" xfId="0" applyNumberFormat="1" applyFont="1" applyBorder="1" applyAlignment="1" applyProtection="1">
      <alignment horizontal="right" vertical="center" wrapText="1"/>
      <protection hidden="1"/>
    </xf>
    <xf numFmtId="2" fontId="1" fillId="0" borderId="96" xfId="0" applyNumberFormat="1" applyFont="1" applyBorder="1" applyAlignment="1" applyProtection="1">
      <alignment horizontal="right" vertical="center" wrapText="1"/>
      <protection hidden="1"/>
    </xf>
    <xf numFmtId="2" fontId="1" fillId="0" borderId="97" xfId="0" applyNumberFormat="1" applyFont="1" applyBorder="1" applyAlignment="1" applyProtection="1">
      <alignment horizontal="right" vertical="center" wrapText="1"/>
      <protection hidden="1"/>
    </xf>
    <xf numFmtId="2" fontId="1" fillId="0" borderId="98" xfId="0" applyNumberFormat="1" applyFont="1" applyBorder="1" applyAlignment="1" applyProtection="1">
      <alignment horizontal="right" vertical="center" wrapText="1"/>
      <protection hidden="1"/>
    </xf>
    <xf numFmtId="2" fontId="5" fillId="3" borderId="5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9" xfId="0" applyNumberFormat="1" applyFont="1" applyFill="1" applyBorder="1" applyAlignment="1" applyProtection="1">
      <alignment horizontal="right" vertical="top" wrapText="1"/>
      <protection locked="0"/>
    </xf>
    <xf numFmtId="2" fontId="1" fillId="2" borderId="34" xfId="0" applyNumberFormat="1" applyFont="1" applyFill="1" applyBorder="1" applyAlignment="1" applyProtection="1">
      <alignment horizontal="right" vertical="top" wrapText="1"/>
      <protection locked="0"/>
    </xf>
    <xf numFmtId="2" fontId="10" fillId="3" borderId="44" xfId="0" applyNumberFormat="1" applyFont="1" applyFill="1" applyBorder="1" applyAlignment="1" applyProtection="1">
      <alignment vertical="center" wrapText="1"/>
      <protection locked="0"/>
    </xf>
    <xf numFmtId="2" fontId="1" fillId="2" borderId="34" xfId="0" applyNumberFormat="1" applyFont="1" applyFill="1" applyBorder="1" applyAlignment="1" applyProtection="1">
      <alignment horizontal="right" wrapText="1"/>
      <protection locked="0"/>
    </xf>
    <xf numFmtId="2" fontId="1" fillId="2" borderId="34" xfId="0" applyNumberFormat="1" applyFont="1" applyFill="1" applyBorder="1" applyAlignment="1" applyProtection="1">
      <alignment horizontal="right"/>
      <protection locked="0"/>
    </xf>
    <xf numFmtId="2" fontId="10" fillId="3" borderId="44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34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44" xfId="0" applyNumberFormat="1" applyFont="1" applyFill="1" applyBorder="1" applyAlignment="1" applyProtection="1">
      <alignment horizontal="right" vertical="top" wrapText="1"/>
      <protection locked="0"/>
    </xf>
    <xf numFmtId="2" fontId="10" fillId="3" borderId="44" xfId="0" applyNumberFormat="1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horizontal="right" vertical="top" wrapText="1"/>
      <protection locked="0"/>
    </xf>
    <xf numFmtId="0" fontId="1" fillId="0" borderId="22" xfId="0" applyFont="1" applyBorder="1" applyAlignment="1">
      <alignment vertical="top" wrapText="1"/>
    </xf>
    <xf numFmtId="2" fontId="1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0" fillId="3" borderId="27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right" vertical="center" wrapText="1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2" fontId="5" fillId="3" borderId="99" xfId="0" applyNumberFormat="1" applyFont="1" applyFill="1" applyBorder="1" applyAlignment="1" applyProtection="1">
      <alignment horizontal="right" vertical="center" wrapText="1"/>
      <protection hidden="1"/>
    </xf>
    <xf numFmtId="2" fontId="5" fillId="3" borderId="99" xfId="0" applyNumberFormat="1" applyFont="1" applyFill="1" applyBorder="1" applyAlignment="1" applyProtection="1">
      <alignment vertical="center" wrapText="1"/>
      <protection hidden="1"/>
    </xf>
    <xf numFmtId="0" fontId="5" fillId="3" borderId="100" xfId="0" applyFont="1" applyFill="1" applyBorder="1"/>
    <xf numFmtId="2" fontId="1" fillId="2" borderId="10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94" xfId="0" applyNumberFormat="1" applyFont="1" applyFill="1" applyBorder="1" applyAlignment="1" applyProtection="1">
      <alignment horizontal="right" vertical="center" wrapText="1"/>
      <protection locked="0"/>
    </xf>
    <xf numFmtId="2" fontId="5" fillId="4" borderId="94" xfId="0" applyNumberFormat="1" applyFont="1" applyFill="1" applyBorder="1" applyAlignment="1" applyProtection="1">
      <alignment vertical="center" wrapText="1"/>
      <protection locked="0"/>
    </xf>
    <xf numFmtId="2" fontId="5" fillId="3" borderId="102" xfId="0" applyNumberFormat="1" applyFont="1" applyFill="1" applyBorder="1" applyAlignment="1" applyProtection="1">
      <alignment vertical="center" wrapText="1"/>
      <protection locked="0"/>
    </xf>
    <xf numFmtId="2" fontId="5" fillId="3" borderId="94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95" xfId="0" applyNumberFormat="1" applyFont="1" applyFill="1" applyBorder="1" applyAlignment="1" applyProtection="1">
      <alignment horizontal="right" vertical="center" wrapText="1"/>
      <protection locked="0"/>
    </xf>
    <xf numFmtId="2" fontId="10" fillId="3" borderId="103" xfId="0" applyNumberFormat="1" applyFont="1" applyFill="1" applyBorder="1" applyAlignment="1" applyProtection="1">
      <alignment vertical="center" wrapText="1"/>
      <protection locked="0"/>
    </xf>
    <xf numFmtId="2" fontId="10" fillId="3" borderId="104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1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57150</xdr:rowOff>
    </xdr:from>
    <xdr:to>
      <xdr:col>1</xdr:col>
      <xdr:colOff>1228725</xdr:colOff>
      <xdr:row>1</xdr:row>
      <xdr:rowOff>590550</xdr:rowOff>
    </xdr:to>
    <xdr:pic>
      <xdr:nvPicPr>
        <xdr:cNvPr id="1280" name="Picture 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7150"/>
          <a:ext cx="9429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1</xdr:row>
      <xdr:rowOff>589861</xdr:rowOff>
    </xdr:from>
    <xdr:ext cx="1924050" cy="32316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6200" y="732736"/>
          <a:ext cx="1924050" cy="3231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>
            <a:lnSpc>
              <a:spcPts val="8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Фондация</a:t>
          </a:r>
        </a:p>
        <a:p>
          <a:pPr algn="ctr">
            <a:lnSpc>
              <a:spcPts val="1000"/>
            </a:lnSpc>
          </a:pPr>
          <a:r>
            <a:rPr lang="bg-BG" sz="1000" b="1">
              <a:solidFill>
                <a:srgbClr val="003300"/>
              </a:solidFill>
              <a:latin typeface="PT Serif" pitchFamily="18" charset="-52"/>
            </a:rPr>
            <a:t>„Земята-източник на доходи”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67"/>
  <sheetViews>
    <sheetView tabSelected="1" zoomScaleSheetLayoutView="150" workbookViewId="0">
      <pane ySplit="8" topLeftCell="A9" activePane="bottomLeft" state="frozen"/>
      <selection pane="bottomLeft" activeCell="G40" sqref="G40"/>
    </sheetView>
  </sheetViews>
  <sheetFormatPr defaultRowHeight="11.25" x14ac:dyDescent="0.2"/>
  <cols>
    <col min="1" max="1" width="3.42578125" style="1" customWidth="1"/>
    <col min="2" max="2" width="43.85546875" style="1" bestFit="1" customWidth="1"/>
    <col min="3" max="3" width="24.28515625" style="1" bestFit="1" customWidth="1"/>
    <col min="4" max="4" width="15.28515625" style="2" customWidth="1"/>
    <col min="5" max="5" width="8.7109375" style="2" customWidth="1"/>
    <col min="6" max="6" width="8.28515625" style="2" customWidth="1"/>
    <col min="7" max="7" width="8.85546875" style="2" customWidth="1"/>
    <col min="8" max="9" width="8" style="2" customWidth="1"/>
    <col min="10" max="10" width="6.140625" style="1" customWidth="1"/>
    <col min="11" max="11" width="9.7109375" style="1" customWidth="1"/>
    <col min="12" max="12" width="7.5703125" style="1" customWidth="1"/>
    <col min="13" max="14" width="8.140625" style="1" customWidth="1"/>
    <col min="15" max="15" width="3.5703125" style="1" customWidth="1"/>
    <col min="16" max="16" width="9.140625" style="3"/>
    <col min="17" max="17" width="9.140625" style="1"/>
    <col min="18" max="18" width="10" style="1" customWidth="1"/>
    <col min="19" max="16384" width="9.140625" style="1"/>
  </cols>
  <sheetData>
    <row r="2" spans="1:19" ht="59.25" customHeight="1" x14ac:dyDescent="0.2">
      <c r="A2" s="218" t="s">
        <v>45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9" ht="15.75" x14ac:dyDescent="0.2">
      <c r="A3" s="218" t="s">
        <v>94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</row>
    <row r="4" spans="1:19" ht="15.75" customHeight="1" x14ac:dyDescent="0.2">
      <c r="A4" s="235" t="s">
        <v>22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9" ht="13.5" thickBot="1" x14ac:dyDescent="0.25">
      <c r="A5" s="236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9" ht="15" customHeight="1" x14ac:dyDescent="0.2">
      <c r="A6" s="240" t="s">
        <v>1</v>
      </c>
      <c r="B6" s="243" t="s">
        <v>24</v>
      </c>
      <c r="C6" s="219" t="s">
        <v>30</v>
      </c>
      <c r="D6" s="228" t="s">
        <v>2</v>
      </c>
      <c r="E6" s="226" t="s">
        <v>39</v>
      </c>
      <c r="F6" s="226"/>
      <c r="G6" s="226"/>
      <c r="H6" s="226"/>
      <c r="I6" s="226"/>
      <c r="J6" s="226"/>
      <c r="K6" s="226"/>
      <c r="L6" s="226"/>
      <c r="M6" s="226"/>
      <c r="N6" s="227"/>
      <c r="O6" s="172">
        <v>1</v>
      </c>
      <c r="P6" s="173" t="s">
        <v>0</v>
      </c>
    </row>
    <row r="7" spans="1:19" ht="27.75" customHeight="1" x14ac:dyDescent="0.2">
      <c r="A7" s="241"/>
      <c r="B7" s="244"/>
      <c r="C7" s="220"/>
      <c r="D7" s="229"/>
      <c r="E7" s="223" t="s">
        <v>34</v>
      </c>
      <c r="F7" s="225"/>
      <c r="G7" s="223" t="s">
        <v>35</v>
      </c>
      <c r="H7" s="224"/>
      <c r="I7" s="225"/>
      <c r="J7" s="237" t="s">
        <v>36</v>
      </c>
      <c r="K7" s="238"/>
      <c r="L7" s="238"/>
      <c r="M7" s="238"/>
      <c r="N7" s="239"/>
      <c r="O7" s="231" t="s">
        <v>7</v>
      </c>
      <c r="P7" s="232"/>
    </row>
    <row r="8" spans="1:19" ht="25.5" customHeight="1" thickBot="1" x14ac:dyDescent="0.25">
      <c r="A8" s="242"/>
      <c r="B8" s="245"/>
      <c r="C8" s="221"/>
      <c r="D8" s="230"/>
      <c r="E8" s="62" t="s">
        <v>25</v>
      </c>
      <c r="F8" s="63" t="s">
        <v>37</v>
      </c>
      <c r="G8" s="77" t="s">
        <v>38</v>
      </c>
      <c r="H8" s="10" t="s">
        <v>4</v>
      </c>
      <c r="I8" s="63" t="s">
        <v>5</v>
      </c>
      <c r="J8" s="90" t="s">
        <v>25</v>
      </c>
      <c r="K8" s="91" t="s">
        <v>3</v>
      </c>
      <c r="L8" s="92" t="s">
        <v>4</v>
      </c>
      <c r="M8" s="92" t="s">
        <v>5</v>
      </c>
      <c r="N8" s="93" t="s">
        <v>6</v>
      </c>
      <c r="O8" s="233"/>
      <c r="P8" s="234"/>
      <c r="S8" s="4"/>
    </row>
    <row r="9" spans="1:19" ht="12" thickBot="1" x14ac:dyDescent="0.25">
      <c r="A9" s="144" t="s">
        <v>8</v>
      </c>
      <c r="B9" s="15" t="s">
        <v>116</v>
      </c>
      <c r="C9" s="27"/>
      <c r="D9" s="61"/>
      <c r="E9" s="64"/>
      <c r="F9" s="19">
        <f>SUM(F10:F12)</f>
        <v>45</v>
      </c>
      <c r="G9" s="64">
        <f>SUM(G10:G12)</f>
        <v>4</v>
      </c>
      <c r="H9" s="18"/>
      <c r="I9" s="78">
        <f>SUM(I10:I12)</f>
        <v>160</v>
      </c>
      <c r="J9" s="17"/>
      <c r="K9" s="60">
        <f>SUM(K10:K12)</f>
        <v>0</v>
      </c>
      <c r="L9" s="18"/>
      <c r="M9" s="28">
        <f>SUM(M10:M12)</f>
        <v>0</v>
      </c>
      <c r="N9" s="94">
        <f>SUM(N10:N12)</f>
        <v>205</v>
      </c>
      <c r="O9" s="61"/>
      <c r="P9" s="145">
        <f>SUM(P10:P12)</f>
        <v>205</v>
      </c>
    </row>
    <row r="10" spans="1:19" ht="13.5" thickTop="1" x14ac:dyDescent="0.2">
      <c r="A10" s="146"/>
      <c r="B10" s="7" t="s">
        <v>90</v>
      </c>
      <c r="C10" s="50" t="s">
        <v>91</v>
      </c>
      <c r="D10" s="98" t="s">
        <v>41</v>
      </c>
      <c r="E10" s="65" t="s">
        <v>16</v>
      </c>
      <c r="F10" s="66">
        <v>25</v>
      </c>
      <c r="G10" s="79"/>
      <c r="H10" s="11"/>
      <c r="I10" s="192">
        <f>H10*G10</f>
        <v>0</v>
      </c>
      <c r="J10" s="74"/>
      <c r="K10" s="12"/>
      <c r="L10" s="13"/>
      <c r="M10" s="31">
        <f>K10*L10</f>
        <v>0</v>
      </c>
      <c r="N10" s="32">
        <f t="shared" ref="N10:N54" si="0">M10+F10+I10</f>
        <v>25</v>
      </c>
      <c r="O10" s="33"/>
      <c r="P10" s="147">
        <f>N10*$O$6</f>
        <v>25</v>
      </c>
    </row>
    <row r="11" spans="1:19" ht="12.75" x14ac:dyDescent="0.2">
      <c r="A11" s="146"/>
      <c r="B11" s="7" t="s">
        <v>23</v>
      </c>
      <c r="C11" s="50" t="s">
        <v>83</v>
      </c>
      <c r="D11" s="98" t="s">
        <v>40</v>
      </c>
      <c r="E11" s="65" t="s">
        <v>16</v>
      </c>
      <c r="F11" s="66">
        <v>20</v>
      </c>
      <c r="G11" s="79"/>
      <c r="H11" s="11"/>
      <c r="I11" s="192">
        <f t="shared" ref="I11:I55" si="1">H11*G11</f>
        <v>0</v>
      </c>
      <c r="J11" s="74"/>
      <c r="K11" s="12"/>
      <c r="L11" s="13"/>
      <c r="M11" s="31">
        <f>K11*L11</f>
        <v>0</v>
      </c>
      <c r="N11" s="32">
        <f t="shared" si="0"/>
        <v>20</v>
      </c>
      <c r="O11" s="33"/>
      <c r="P11" s="147">
        <f>N11*$O$6</f>
        <v>20</v>
      </c>
    </row>
    <row r="12" spans="1:19" ht="13.5" thickBot="1" x14ac:dyDescent="0.25">
      <c r="A12" s="146"/>
      <c r="B12" s="174" t="s">
        <v>75</v>
      </c>
      <c r="C12" s="52" t="s">
        <v>31</v>
      </c>
      <c r="D12" s="98" t="s">
        <v>77</v>
      </c>
      <c r="E12" s="65" t="s">
        <v>16</v>
      </c>
      <c r="F12" s="66"/>
      <c r="G12" s="80">
        <v>4</v>
      </c>
      <c r="H12" s="14">
        <v>40</v>
      </c>
      <c r="I12" s="193">
        <f t="shared" si="1"/>
        <v>160</v>
      </c>
      <c r="J12" s="74"/>
      <c r="K12" s="12"/>
      <c r="L12" s="13"/>
      <c r="M12" s="31">
        <f>K12*L12</f>
        <v>0</v>
      </c>
      <c r="N12" s="32">
        <f t="shared" si="0"/>
        <v>160</v>
      </c>
      <c r="O12" s="33"/>
      <c r="P12" s="147">
        <f>N12*$O$6</f>
        <v>160</v>
      </c>
    </row>
    <row r="13" spans="1:19" s="5" customFormat="1" ht="12" thickBot="1" x14ac:dyDescent="0.25">
      <c r="A13" s="148" t="s">
        <v>9</v>
      </c>
      <c r="B13" s="16" t="s">
        <v>115</v>
      </c>
      <c r="C13" s="51"/>
      <c r="D13" s="99"/>
      <c r="E13" s="95"/>
      <c r="F13" s="111">
        <f>SUM(F14:F22)</f>
        <v>0</v>
      </c>
      <c r="G13" s="112">
        <f>SUM(G14:G22)</f>
        <v>2</v>
      </c>
      <c r="H13" s="113">
        <f>H15</f>
        <v>0</v>
      </c>
      <c r="I13" s="194">
        <f>H13*G13</f>
        <v>0</v>
      </c>
      <c r="J13" s="114"/>
      <c r="K13" s="115">
        <f>SUM(K14:K22)</f>
        <v>4308.3999999999996</v>
      </c>
      <c r="L13" s="116"/>
      <c r="M13" s="117">
        <f>SUM(M14:M22)</f>
        <v>1232.8</v>
      </c>
      <c r="N13" s="118">
        <f>M13+F13+I13</f>
        <v>1232.8</v>
      </c>
      <c r="O13" s="119"/>
      <c r="P13" s="149">
        <f>SUM(P14:P22)</f>
        <v>1312.8</v>
      </c>
    </row>
    <row r="14" spans="1:19" ht="13.5" thickTop="1" x14ac:dyDescent="0.2">
      <c r="A14" s="146"/>
      <c r="B14" s="8" t="s">
        <v>46</v>
      </c>
      <c r="C14" s="52" t="s">
        <v>32</v>
      </c>
      <c r="D14" s="98" t="s">
        <v>47</v>
      </c>
      <c r="E14" s="96"/>
      <c r="F14" s="97"/>
      <c r="G14" s="82"/>
      <c r="H14" s="34"/>
      <c r="I14" s="195">
        <f t="shared" si="1"/>
        <v>0</v>
      </c>
      <c r="J14" s="75" t="s">
        <v>13</v>
      </c>
      <c r="K14" s="35">
        <v>3000</v>
      </c>
      <c r="L14" s="35">
        <v>0.25</v>
      </c>
      <c r="M14" s="31">
        <f t="shared" ref="M14:M31" si="2">K14*L14</f>
        <v>750</v>
      </c>
      <c r="N14" s="32">
        <f t="shared" si="0"/>
        <v>750</v>
      </c>
      <c r="O14" s="33"/>
      <c r="P14" s="147">
        <f>N14*$O$6</f>
        <v>750</v>
      </c>
    </row>
    <row r="15" spans="1:19" ht="12.75" x14ac:dyDescent="0.2">
      <c r="A15" s="146"/>
      <c r="B15" s="8" t="s">
        <v>87</v>
      </c>
      <c r="C15" s="52" t="s">
        <v>32</v>
      </c>
      <c r="D15" s="98" t="s">
        <v>47</v>
      </c>
      <c r="E15" s="96"/>
      <c r="F15" s="97"/>
      <c r="G15" s="82"/>
      <c r="H15" s="34"/>
      <c r="I15" s="195">
        <f t="shared" ref="I15:I22" si="3">H15*G15</f>
        <v>0</v>
      </c>
      <c r="J15" s="75" t="s">
        <v>13</v>
      </c>
      <c r="K15" s="35">
        <v>100</v>
      </c>
      <c r="L15" s="36">
        <v>1.3</v>
      </c>
      <c r="M15" s="31">
        <f t="shared" si="2"/>
        <v>130</v>
      </c>
      <c r="N15" s="32">
        <f t="shared" si="0"/>
        <v>130</v>
      </c>
      <c r="O15" s="33"/>
      <c r="P15" s="147">
        <f>N15*$O$6</f>
        <v>130</v>
      </c>
    </row>
    <row r="16" spans="1:19" ht="12.75" x14ac:dyDescent="0.2">
      <c r="A16" s="146"/>
      <c r="B16" s="8" t="s">
        <v>97</v>
      </c>
      <c r="C16" s="52" t="s">
        <v>32</v>
      </c>
      <c r="D16" s="98" t="s">
        <v>47</v>
      </c>
      <c r="E16" s="96"/>
      <c r="F16" s="97"/>
      <c r="G16" s="82"/>
      <c r="H16" s="34"/>
      <c r="I16" s="195">
        <f t="shared" si="3"/>
        <v>0</v>
      </c>
      <c r="J16" s="75" t="s">
        <v>98</v>
      </c>
      <c r="K16" s="35">
        <v>0.3</v>
      </c>
      <c r="L16" s="36">
        <v>150</v>
      </c>
      <c r="M16" s="31">
        <f t="shared" si="2"/>
        <v>45</v>
      </c>
      <c r="N16" s="32">
        <f t="shared" si="0"/>
        <v>45</v>
      </c>
      <c r="O16" s="33"/>
      <c r="P16" s="147">
        <f t="shared" ref="P16:P22" si="4">N16*$O$6</f>
        <v>45</v>
      </c>
    </row>
    <row r="17" spans="1:16" ht="12.75" x14ac:dyDescent="0.2">
      <c r="A17" s="146"/>
      <c r="B17" s="8" t="s">
        <v>99</v>
      </c>
      <c r="C17" s="52" t="s">
        <v>32</v>
      </c>
      <c r="D17" s="98" t="s">
        <v>79</v>
      </c>
      <c r="E17" s="96"/>
      <c r="F17" s="97"/>
      <c r="G17" s="82"/>
      <c r="H17" s="34"/>
      <c r="I17" s="195">
        <f t="shared" si="3"/>
        <v>0</v>
      </c>
      <c r="J17" s="75" t="s">
        <v>73</v>
      </c>
      <c r="K17" s="35">
        <v>2</v>
      </c>
      <c r="L17" s="36">
        <v>4</v>
      </c>
      <c r="M17" s="31">
        <f t="shared" si="2"/>
        <v>8</v>
      </c>
      <c r="N17" s="32">
        <f t="shared" si="0"/>
        <v>8</v>
      </c>
      <c r="O17" s="33"/>
      <c r="P17" s="147">
        <f t="shared" si="4"/>
        <v>8</v>
      </c>
    </row>
    <row r="18" spans="1:16" ht="12.75" x14ac:dyDescent="0.2">
      <c r="A18" s="146"/>
      <c r="B18" s="8" t="s">
        <v>49</v>
      </c>
      <c r="C18" s="52" t="s">
        <v>32</v>
      </c>
      <c r="D18" s="98" t="s">
        <v>47</v>
      </c>
      <c r="E18" s="96"/>
      <c r="F18" s="97"/>
      <c r="G18" s="82"/>
      <c r="H18" s="34"/>
      <c r="I18" s="195">
        <f t="shared" si="3"/>
        <v>0</v>
      </c>
      <c r="J18" s="75" t="s">
        <v>68</v>
      </c>
      <c r="K18" s="35">
        <v>0.1</v>
      </c>
      <c r="L18" s="36">
        <v>18</v>
      </c>
      <c r="M18" s="31">
        <f t="shared" si="2"/>
        <v>1.8</v>
      </c>
      <c r="N18" s="32">
        <f t="shared" si="0"/>
        <v>1.8</v>
      </c>
      <c r="O18" s="33"/>
      <c r="P18" s="147">
        <f t="shared" si="4"/>
        <v>1.8</v>
      </c>
    </row>
    <row r="19" spans="1:16" ht="12.75" x14ac:dyDescent="0.2">
      <c r="A19" s="146"/>
      <c r="B19" s="8" t="s">
        <v>84</v>
      </c>
      <c r="C19" s="52" t="s">
        <v>32</v>
      </c>
      <c r="D19" s="98" t="s">
        <v>47</v>
      </c>
      <c r="E19" s="96"/>
      <c r="F19" s="97"/>
      <c r="G19" s="82"/>
      <c r="H19" s="34"/>
      <c r="I19" s="195">
        <f t="shared" si="3"/>
        <v>0</v>
      </c>
      <c r="J19" s="75" t="s">
        <v>28</v>
      </c>
      <c r="K19" s="35">
        <v>200</v>
      </c>
      <c r="L19" s="36">
        <v>0.15</v>
      </c>
      <c r="M19" s="31">
        <f t="shared" si="2"/>
        <v>30</v>
      </c>
      <c r="N19" s="32">
        <f t="shared" si="0"/>
        <v>30</v>
      </c>
      <c r="O19" s="33"/>
      <c r="P19" s="147">
        <f t="shared" si="4"/>
        <v>30</v>
      </c>
    </row>
    <row r="20" spans="1:16" ht="12.75" x14ac:dyDescent="0.2">
      <c r="A20" s="146"/>
      <c r="B20" s="8" t="s">
        <v>88</v>
      </c>
      <c r="C20" s="52" t="s">
        <v>32</v>
      </c>
      <c r="D20" s="98" t="s">
        <v>47</v>
      </c>
      <c r="E20" s="96"/>
      <c r="F20" s="97"/>
      <c r="G20" s="82"/>
      <c r="H20" s="34"/>
      <c r="I20" s="195">
        <f t="shared" si="3"/>
        <v>0</v>
      </c>
      <c r="J20" s="75" t="s">
        <v>68</v>
      </c>
      <c r="K20" s="35">
        <v>6</v>
      </c>
      <c r="L20" s="36">
        <v>8</v>
      </c>
      <c r="M20" s="31">
        <f t="shared" si="2"/>
        <v>48</v>
      </c>
      <c r="N20" s="32">
        <f t="shared" si="0"/>
        <v>48</v>
      </c>
      <c r="O20" s="33"/>
      <c r="P20" s="147">
        <f t="shared" si="4"/>
        <v>48</v>
      </c>
    </row>
    <row r="21" spans="1:16" ht="12.75" x14ac:dyDescent="0.2">
      <c r="A21" s="146"/>
      <c r="B21" s="8" t="s">
        <v>51</v>
      </c>
      <c r="C21" s="52" t="s">
        <v>32</v>
      </c>
      <c r="D21" s="98" t="s">
        <v>79</v>
      </c>
      <c r="E21" s="96"/>
      <c r="F21" s="97"/>
      <c r="G21" s="82"/>
      <c r="H21" s="34"/>
      <c r="I21" s="195">
        <f t="shared" si="3"/>
        <v>0</v>
      </c>
      <c r="J21" s="75" t="s">
        <v>50</v>
      </c>
      <c r="K21" s="35">
        <v>1000</v>
      </c>
      <c r="L21" s="36">
        <v>0.22</v>
      </c>
      <c r="M21" s="31">
        <f t="shared" si="2"/>
        <v>220</v>
      </c>
      <c r="N21" s="32">
        <f t="shared" si="0"/>
        <v>220</v>
      </c>
      <c r="O21" s="33"/>
      <c r="P21" s="147">
        <f t="shared" si="4"/>
        <v>220</v>
      </c>
    </row>
    <row r="22" spans="1:16" ht="13.5" thickBot="1" x14ac:dyDescent="0.25">
      <c r="A22" s="146"/>
      <c r="B22" s="174" t="s">
        <v>109</v>
      </c>
      <c r="C22" s="52" t="s">
        <v>31</v>
      </c>
      <c r="D22" s="98" t="s">
        <v>92</v>
      </c>
      <c r="E22" s="96"/>
      <c r="F22" s="97"/>
      <c r="G22" s="82">
        <v>2</v>
      </c>
      <c r="H22" s="34">
        <v>40</v>
      </c>
      <c r="I22" s="195">
        <f t="shared" si="3"/>
        <v>80</v>
      </c>
      <c r="K22" s="35"/>
      <c r="L22" s="36"/>
      <c r="M22" s="31">
        <f t="shared" si="2"/>
        <v>0</v>
      </c>
      <c r="N22" s="32">
        <f t="shared" si="0"/>
        <v>80</v>
      </c>
      <c r="O22" s="33"/>
      <c r="P22" s="147">
        <f t="shared" si="4"/>
        <v>80</v>
      </c>
    </row>
    <row r="23" spans="1:16" s="5" customFormat="1" ht="12" thickBot="1" x14ac:dyDescent="0.25">
      <c r="A23" s="148" t="s">
        <v>12</v>
      </c>
      <c r="B23" s="16" t="s">
        <v>52</v>
      </c>
      <c r="C23" s="51"/>
      <c r="D23" s="99"/>
      <c r="E23" s="67"/>
      <c r="F23" s="120">
        <f>SUM(F24:F26)</f>
        <v>0</v>
      </c>
      <c r="G23" s="121">
        <f>SUM(G24:G26)</f>
        <v>0</v>
      </c>
      <c r="H23" s="122">
        <f>H26</f>
        <v>0</v>
      </c>
      <c r="I23" s="196">
        <f>H23*G23</f>
        <v>0</v>
      </c>
      <c r="J23" s="114"/>
      <c r="K23" s="115">
        <f>SUM(K24:K26)</f>
        <v>1400.1</v>
      </c>
      <c r="L23" s="123"/>
      <c r="M23" s="117">
        <f>SUM(M24:M26)</f>
        <v>248</v>
      </c>
      <c r="N23" s="171">
        <f t="shared" si="0"/>
        <v>248</v>
      </c>
      <c r="O23" s="124"/>
      <c r="P23" s="149">
        <f>SUM(P24:P26)</f>
        <v>248</v>
      </c>
    </row>
    <row r="24" spans="1:16" ht="13.5" thickTop="1" x14ac:dyDescent="0.2">
      <c r="A24" s="146"/>
      <c r="B24" s="8" t="s">
        <v>62</v>
      </c>
      <c r="C24" s="52" t="s">
        <v>32</v>
      </c>
      <c r="D24" s="98" t="s">
        <v>53</v>
      </c>
      <c r="E24" s="68"/>
      <c r="F24" s="69"/>
      <c r="G24" s="82"/>
      <c r="H24" s="6"/>
      <c r="I24" s="190">
        <f t="shared" si="1"/>
        <v>0</v>
      </c>
      <c r="J24" s="75" t="s">
        <v>16</v>
      </c>
      <c r="K24" s="35">
        <v>0.1</v>
      </c>
      <c r="L24" s="43">
        <v>1200</v>
      </c>
      <c r="M24" s="104">
        <f t="shared" si="2"/>
        <v>120</v>
      </c>
      <c r="N24" s="105">
        <f>M24+F24+I24</f>
        <v>120</v>
      </c>
      <c r="O24" s="44"/>
      <c r="P24" s="150">
        <f>N24*$O$6</f>
        <v>120</v>
      </c>
    </row>
    <row r="25" spans="1:16" ht="12.75" x14ac:dyDescent="0.2">
      <c r="A25" s="146"/>
      <c r="B25" s="8" t="s">
        <v>107</v>
      </c>
      <c r="C25" s="52" t="s">
        <v>32</v>
      </c>
      <c r="D25" s="98" t="s">
        <v>48</v>
      </c>
      <c r="E25" s="68"/>
      <c r="F25" s="69"/>
      <c r="G25" s="82"/>
      <c r="H25" s="6"/>
      <c r="I25" s="190">
        <f t="shared" si="1"/>
        <v>0</v>
      </c>
      <c r="J25" s="75" t="s">
        <v>108</v>
      </c>
      <c r="K25" s="35">
        <v>1200</v>
      </c>
      <c r="L25" s="43">
        <v>7.0000000000000007E-2</v>
      </c>
      <c r="M25" s="106">
        <f t="shared" si="2"/>
        <v>84.000000000000014</v>
      </c>
      <c r="N25" s="107">
        <f>M25+F25+I25</f>
        <v>84.000000000000014</v>
      </c>
      <c r="O25" s="44"/>
      <c r="P25" s="150">
        <f>N25*$O$6</f>
        <v>84.000000000000014</v>
      </c>
    </row>
    <row r="26" spans="1:16" ht="13.5" thickBot="1" x14ac:dyDescent="0.25">
      <c r="A26" s="146"/>
      <c r="B26" s="8" t="s">
        <v>57</v>
      </c>
      <c r="C26" s="52" t="s">
        <v>32</v>
      </c>
      <c r="D26" s="98" t="s">
        <v>53</v>
      </c>
      <c r="E26" s="68"/>
      <c r="F26" s="69"/>
      <c r="G26" s="82"/>
      <c r="H26" s="6"/>
      <c r="I26" s="190">
        <f t="shared" si="1"/>
        <v>0</v>
      </c>
      <c r="J26" s="75" t="s">
        <v>50</v>
      </c>
      <c r="K26" s="35">
        <v>200</v>
      </c>
      <c r="L26" s="43">
        <v>0.22</v>
      </c>
      <c r="M26" s="108">
        <f t="shared" si="2"/>
        <v>44</v>
      </c>
      <c r="N26" s="109">
        <f>M26+F26+I26</f>
        <v>44</v>
      </c>
      <c r="O26" s="44"/>
      <c r="P26" s="150">
        <f>N26*$O$6</f>
        <v>44</v>
      </c>
    </row>
    <row r="27" spans="1:16" s="5" customFormat="1" ht="12" thickBot="1" x14ac:dyDescent="0.25">
      <c r="A27" s="148" t="s">
        <v>14</v>
      </c>
      <c r="B27" s="16" t="s">
        <v>10</v>
      </c>
      <c r="C27" s="51"/>
      <c r="D27" s="99"/>
      <c r="E27" s="67"/>
      <c r="F27" s="125">
        <f>SUM(F28:F31)</f>
        <v>0</v>
      </c>
      <c r="G27" s="126">
        <f>SUM(G28:G31)</f>
        <v>0</v>
      </c>
      <c r="H27" s="127"/>
      <c r="I27" s="197">
        <f>SUM(I28:I31)</f>
        <v>0</v>
      </c>
      <c r="J27" s="114"/>
      <c r="K27" s="128">
        <f>SUM(K28:K31)</f>
        <v>59</v>
      </c>
      <c r="L27" s="129"/>
      <c r="M27" s="130">
        <f>SUM(M28:M31)</f>
        <v>788</v>
      </c>
      <c r="N27" s="130">
        <f>M27+F27+I27</f>
        <v>788</v>
      </c>
      <c r="O27" s="131"/>
      <c r="P27" s="151">
        <f>SUM(P28:P31)</f>
        <v>788</v>
      </c>
    </row>
    <row r="28" spans="1:16" ht="13.5" thickTop="1" x14ac:dyDescent="0.2">
      <c r="A28" s="146"/>
      <c r="B28" s="7" t="s">
        <v>104</v>
      </c>
      <c r="C28" s="50" t="s">
        <v>95</v>
      </c>
      <c r="D28" s="98" t="s">
        <v>96</v>
      </c>
      <c r="E28" s="68"/>
      <c r="F28" s="69"/>
      <c r="G28" s="84"/>
      <c r="H28" s="6"/>
      <c r="I28" s="190">
        <f t="shared" si="1"/>
        <v>0</v>
      </c>
      <c r="J28" s="75" t="s">
        <v>98</v>
      </c>
      <c r="K28" s="35">
        <v>5</v>
      </c>
      <c r="L28" s="43">
        <v>60</v>
      </c>
      <c r="M28" s="31">
        <f t="shared" si="2"/>
        <v>300</v>
      </c>
      <c r="N28" s="32">
        <f t="shared" si="0"/>
        <v>300</v>
      </c>
      <c r="O28" s="33"/>
      <c r="P28" s="147">
        <f>N28*$O$6</f>
        <v>300</v>
      </c>
    </row>
    <row r="29" spans="1:16" ht="11.25" customHeight="1" x14ac:dyDescent="0.2">
      <c r="A29" s="146"/>
      <c r="B29" s="8" t="s">
        <v>97</v>
      </c>
      <c r="C29" s="50" t="s">
        <v>95</v>
      </c>
      <c r="D29" s="98" t="s">
        <v>53</v>
      </c>
      <c r="E29" s="68"/>
      <c r="F29" s="69"/>
      <c r="G29" s="84"/>
      <c r="H29" s="6"/>
      <c r="I29" s="190">
        <f t="shared" si="1"/>
        <v>0</v>
      </c>
      <c r="J29" s="75" t="s">
        <v>98</v>
      </c>
      <c r="K29" s="35">
        <v>2</v>
      </c>
      <c r="L29" s="43">
        <v>90</v>
      </c>
      <c r="M29" s="31">
        <f t="shared" si="2"/>
        <v>180</v>
      </c>
      <c r="N29" s="32">
        <f t="shared" si="0"/>
        <v>180</v>
      </c>
      <c r="O29" s="33"/>
      <c r="P29" s="147">
        <f>N29*$O$6</f>
        <v>180</v>
      </c>
    </row>
    <row r="30" spans="1:16" ht="11.25" customHeight="1" x14ac:dyDescent="0.2">
      <c r="A30" s="146"/>
      <c r="B30" s="7" t="s">
        <v>100</v>
      </c>
      <c r="C30" s="50" t="s">
        <v>80</v>
      </c>
      <c r="D30" s="98" t="s">
        <v>89</v>
      </c>
      <c r="E30" s="68"/>
      <c r="F30" s="69"/>
      <c r="G30" s="84"/>
      <c r="H30" s="6"/>
      <c r="I30" s="190">
        <f t="shared" si="1"/>
        <v>0</v>
      </c>
      <c r="J30" s="75" t="s">
        <v>73</v>
      </c>
      <c r="K30" s="35">
        <v>50</v>
      </c>
      <c r="L30" s="43">
        <v>5</v>
      </c>
      <c r="M30" s="31">
        <f t="shared" si="2"/>
        <v>250</v>
      </c>
      <c r="N30" s="32">
        <f t="shared" si="0"/>
        <v>250</v>
      </c>
      <c r="O30" s="33"/>
      <c r="P30" s="147">
        <f>N30*$O$6</f>
        <v>250</v>
      </c>
    </row>
    <row r="31" spans="1:16" ht="13.5" thickBot="1" x14ac:dyDescent="0.25">
      <c r="A31" s="146"/>
      <c r="B31" s="7" t="s">
        <v>105</v>
      </c>
      <c r="C31" s="50" t="s">
        <v>80</v>
      </c>
      <c r="D31" s="98" t="s">
        <v>53</v>
      </c>
      <c r="E31" s="68"/>
      <c r="F31" s="69"/>
      <c r="G31" s="84"/>
      <c r="H31" s="6"/>
      <c r="I31" s="190">
        <f t="shared" si="1"/>
        <v>0</v>
      </c>
      <c r="J31" s="75" t="s">
        <v>73</v>
      </c>
      <c r="K31" s="35">
        <v>2</v>
      </c>
      <c r="L31" s="43">
        <v>29</v>
      </c>
      <c r="M31" s="31">
        <f t="shared" si="2"/>
        <v>58</v>
      </c>
      <c r="N31" s="32">
        <f t="shared" si="0"/>
        <v>58</v>
      </c>
      <c r="O31" s="33"/>
      <c r="P31" s="147">
        <f>N31*$O$6</f>
        <v>58</v>
      </c>
    </row>
    <row r="32" spans="1:16" s="5" customFormat="1" ht="12" thickBot="1" x14ac:dyDescent="0.25">
      <c r="A32" s="148" t="s">
        <v>15</v>
      </c>
      <c r="B32" s="16" t="s">
        <v>93</v>
      </c>
      <c r="C32" s="51"/>
      <c r="D32" s="99"/>
      <c r="E32" s="95"/>
      <c r="F32" s="111">
        <f>SUM(F33:F50)</f>
        <v>0</v>
      </c>
      <c r="G32" s="112">
        <f>SUM(G33:G50)</f>
        <v>8.4</v>
      </c>
      <c r="H32" s="132"/>
      <c r="I32" s="194">
        <f>SUM(I33:I50)</f>
        <v>240</v>
      </c>
      <c r="J32" s="114"/>
      <c r="K32" s="115">
        <f>SUM(K33:K50)</f>
        <v>1758</v>
      </c>
      <c r="L32" s="116"/>
      <c r="M32" s="117">
        <f>SUM(M33:M50)</f>
        <v>307</v>
      </c>
      <c r="N32" s="118">
        <f t="shared" si="0"/>
        <v>547</v>
      </c>
      <c r="O32" s="119"/>
      <c r="P32" s="149">
        <f>SUM(P35:P50)</f>
        <v>307</v>
      </c>
    </row>
    <row r="33" spans="1:16" ht="13.5" thickTop="1" x14ac:dyDescent="0.2">
      <c r="A33" s="146"/>
      <c r="B33" s="47" t="s">
        <v>26</v>
      </c>
      <c r="C33" s="53"/>
      <c r="D33" s="98"/>
      <c r="E33" s="68"/>
      <c r="F33" s="69"/>
      <c r="G33" s="81"/>
      <c r="H33" s="6"/>
      <c r="I33" s="190">
        <f t="shared" si="1"/>
        <v>0</v>
      </c>
      <c r="J33" s="76"/>
      <c r="K33" s="35"/>
      <c r="L33" s="43"/>
      <c r="M33" s="31">
        <f>K33*L33</f>
        <v>0</v>
      </c>
      <c r="N33" s="32">
        <f t="shared" si="0"/>
        <v>0</v>
      </c>
      <c r="O33" s="33"/>
      <c r="P33" s="147">
        <f>N33*$O$6</f>
        <v>0</v>
      </c>
    </row>
    <row r="34" spans="1:16" ht="12.75" customHeight="1" x14ac:dyDescent="0.2">
      <c r="A34" s="152"/>
      <c r="B34" s="199" t="s">
        <v>76</v>
      </c>
      <c r="C34" s="52" t="s">
        <v>31</v>
      </c>
      <c r="D34" s="98" t="s">
        <v>89</v>
      </c>
      <c r="E34" s="68"/>
      <c r="F34" s="69"/>
      <c r="G34" s="81">
        <v>6</v>
      </c>
      <c r="H34" s="6">
        <v>40</v>
      </c>
      <c r="I34" s="190">
        <f t="shared" si="1"/>
        <v>240</v>
      </c>
      <c r="J34" s="75"/>
      <c r="K34" s="35"/>
      <c r="L34" s="43"/>
      <c r="M34" s="31">
        <f>K34*L34</f>
        <v>0</v>
      </c>
      <c r="N34" s="32">
        <f t="shared" si="0"/>
        <v>240</v>
      </c>
      <c r="O34" s="33"/>
      <c r="P34" s="147">
        <f>N34*$O$6</f>
        <v>240</v>
      </c>
    </row>
    <row r="35" spans="1:16" ht="12.75" x14ac:dyDescent="0.2">
      <c r="A35" s="152"/>
      <c r="B35" s="48" t="s">
        <v>27</v>
      </c>
      <c r="C35" s="55"/>
      <c r="D35" s="98"/>
      <c r="E35" s="68"/>
      <c r="F35" s="69"/>
      <c r="G35" s="81"/>
      <c r="H35" s="6"/>
      <c r="I35" s="190">
        <f t="shared" si="1"/>
        <v>0</v>
      </c>
      <c r="J35" s="75"/>
      <c r="K35" s="42"/>
      <c r="L35" s="43"/>
      <c r="M35" s="31">
        <f>K35*L35</f>
        <v>0</v>
      </c>
      <c r="N35" s="32">
        <f t="shared" si="0"/>
        <v>0</v>
      </c>
      <c r="O35" s="33"/>
      <c r="P35" s="147">
        <f>N35*$O$6</f>
        <v>0</v>
      </c>
    </row>
    <row r="36" spans="1:16" ht="12.75" x14ac:dyDescent="0.2">
      <c r="A36" s="152"/>
      <c r="B36" s="25" t="s">
        <v>60</v>
      </c>
      <c r="C36" s="54"/>
      <c r="D36" s="98"/>
      <c r="E36" s="68"/>
      <c r="F36" s="69"/>
      <c r="G36" s="81"/>
      <c r="H36" s="6"/>
      <c r="I36" s="190">
        <f t="shared" si="1"/>
        <v>0</v>
      </c>
      <c r="K36" s="42"/>
      <c r="L36" s="43"/>
      <c r="M36" s="31">
        <f t="shared" ref="M36:M50" si="5">K36*L36</f>
        <v>0</v>
      </c>
      <c r="N36" s="32">
        <f t="shared" si="0"/>
        <v>0</v>
      </c>
      <c r="O36" s="33"/>
      <c r="P36" s="147">
        <f t="shared" ref="P36:P50" si="6">N36*$O$6</f>
        <v>0</v>
      </c>
    </row>
    <row r="37" spans="1:16" ht="12.75" x14ac:dyDescent="0.2">
      <c r="A37" s="152"/>
      <c r="B37" s="26" t="s">
        <v>49</v>
      </c>
      <c r="C37" s="54" t="s">
        <v>33</v>
      </c>
      <c r="D37" s="98" t="s">
        <v>92</v>
      </c>
      <c r="E37" s="68"/>
      <c r="F37" s="69"/>
      <c r="G37" s="81">
        <v>0.4</v>
      </c>
      <c r="H37" s="6"/>
      <c r="I37" s="190">
        <f>H37*G37</f>
        <v>0</v>
      </c>
      <c r="J37" s="75" t="s">
        <v>72</v>
      </c>
      <c r="K37" s="35">
        <v>300</v>
      </c>
      <c r="L37" s="43">
        <v>0.04</v>
      </c>
      <c r="M37" s="31">
        <f t="shared" si="5"/>
        <v>12</v>
      </c>
      <c r="N37" s="32">
        <f>M37+F37+I37</f>
        <v>12</v>
      </c>
      <c r="O37" s="33"/>
      <c r="P37" s="147">
        <f t="shared" si="6"/>
        <v>12</v>
      </c>
    </row>
    <row r="38" spans="1:16" ht="12.75" x14ac:dyDescent="0.2">
      <c r="A38" s="152"/>
      <c r="B38" s="26" t="s">
        <v>101</v>
      </c>
      <c r="C38" s="50" t="s">
        <v>102</v>
      </c>
      <c r="D38" s="98" t="s">
        <v>96</v>
      </c>
      <c r="E38" s="68"/>
      <c r="F38" s="69"/>
      <c r="G38" s="81">
        <v>0.2</v>
      </c>
      <c r="H38" s="6"/>
      <c r="I38" s="190">
        <f>H38*G38</f>
        <v>0</v>
      </c>
      <c r="J38" s="75" t="s">
        <v>73</v>
      </c>
      <c r="K38" s="35">
        <v>8</v>
      </c>
      <c r="L38" s="43">
        <v>6</v>
      </c>
      <c r="M38" s="31">
        <f t="shared" si="5"/>
        <v>48</v>
      </c>
      <c r="N38" s="32">
        <f>M38+F38+I38</f>
        <v>48</v>
      </c>
      <c r="O38" s="33"/>
      <c r="P38" s="147">
        <f t="shared" si="6"/>
        <v>48</v>
      </c>
    </row>
    <row r="39" spans="1:16" ht="12.75" x14ac:dyDescent="0.2">
      <c r="A39" s="152"/>
      <c r="B39" s="25" t="s">
        <v>63</v>
      </c>
      <c r="C39" s="54"/>
      <c r="D39" s="98"/>
      <c r="E39" s="68"/>
      <c r="F39" s="69"/>
      <c r="G39" s="81"/>
      <c r="H39" s="6"/>
      <c r="I39" s="190">
        <f t="shared" si="1"/>
        <v>0</v>
      </c>
      <c r="J39" s="75"/>
      <c r="K39" s="35"/>
      <c r="L39" s="43"/>
      <c r="M39" s="31">
        <f t="shared" si="5"/>
        <v>0</v>
      </c>
      <c r="N39" s="32">
        <f t="shared" si="0"/>
        <v>0</v>
      </c>
      <c r="O39" s="33"/>
      <c r="P39" s="147">
        <f t="shared" si="6"/>
        <v>0</v>
      </c>
    </row>
    <row r="40" spans="1:16" ht="12.75" x14ac:dyDescent="0.2">
      <c r="A40" s="152"/>
      <c r="B40" s="26" t="s">
        <v>61</v>
      </c>
      <c r="C40" s="54" t="s">
        <v>33</v>
      </c>
      <c r="D40" s="98" t="s">
        <v>78</v>
      </c>
      <c r="E40" s="68"/>
      <c r="F40" s="69"/>
      <c r="G40" s="81">
        <v>0.2</v>
      </c>
      <c r="H40" s="6"/>
      <c r="I40" s="190">
        <f t="shared" si="1"/>
        <v>0</v>
      </c>
      <c r="J40" s="75" t="s">
        <v>113</v>
      </c>
      <c r="K40" s="35">
        <v>200</v>
      </c>
      <c r="L40" s="43">
        <v>0.04</v>
      </c>
      <c r="M40" s="31">
        <f t="shared" si="5"/>
        <v>8</v>
      </c>
      <c r="N40" s="32">
        <f t="shared" si="0"/>
        <v>8</v>
      </c>
      <c r="O40" s="33"/>
      <c r="P40" s="147">
        <f t="shared" si="6"/>
        <v>8</v>
      </c>
    </row>
    <row r="41" spans="1:16" ht="12.75" x14ac:dyDescent="0.2">
      <c r="A41" s="152"/>
      <c r="B41" s="26" t="s">
        <v>49</v>
      </c>
      <c r="C41" s="54" t="s">
        <v>33</v>
      </c>
      <c r="D41" s="98" t="s">
        <v>78</v>
      </c>
      <c r="E41" s="68"/>
      <c r="F41" s="69"/>
      <c r="G41" s="81">
        <v>0.2</v>
      </c>
      <c r="H41" s="6"/>
      <c r="I41" s="190">
        <f t="shared" si="1"/>
        <v>0</v>
      </c>
      <c r="J41" s="75" t="s">
        <v>113</v>
      </c>
      <c r="K41" s="35">
        <v>150</v>
      </c>
      <c r="L41" s="43">
        <v>0.04</v>
      </c>
      <c r="M41" s="31">
        <f t="shared" si="5"/>
        <v>6</v>
      </c>
      <c r="N41" s="32">
        <f t="shared" si="0"/>
        <v>6</v>
      </c>
      <c r="O41" s="33"/>
      <c r="P41" s="147">
        <f t="shared" si="6"/>
        <v>6</v>
      </c>
    </row>
    <row r="42" spans="1:16" ht="12.75" x14ac:dyDescent="0.2">
      <c r="A42" s="146"/>
      <c r="B42" s="24" t="s">
        <v>42</v>
      </c>
      <c r="C42" s="56"/>
      <c r="D42" s="98"/>
      <c r="E42" s="68"/>
      <c r="F42" s="69"/>
      <c r="G42" s="81"/>
      <c r="H42" s="6"/>
      <c r="I42" s="190">
        <f t="shared" si="1"/>
        <v>0</v>
      </c>
      <c r="J42" s="75"/>
      <c r="K42" s="42"/>
      <c r="L42" s="43"/>
      <c r="M42" s="31">
        <f t="shared" si="5"/>
        <v>0</v>
      </c>
      <c r="N42" s="32">
        <f t="shared" si="0"/>
        <v>0</v>
      </c>
      <c r="O42" s="33"/>
      <c r="P42" s="147">
        <f t="shared" si="6"/>
        <v>0</v>
      </c>
    </row>
    <row r="43" spans="1:16" ht="22.5" x14ac:dyDescent="0.2">
      <c r="A43" s="152"/>
      <c r="B43" s="26" t="s">
        <v>103</v>
      </c>
      <c r="C43" s="54"/>
      <c r="D43" s="98"/>
      <c r="E43" s="68"/>
      <c r="F43" s="69"/>
      <c r="G43" s="81"/>
      <c r="H43" s="6"/>
      <c r="I43" s="190">
        <f t="shared" si="1"/>
        <v>0</v>
      </c>
      <c r="J43" s="75"/>
      <c r="K43" s="42"/>
      <c r="L43" s="43"/>
      <c r="M43" s="31">
        <f t="shared" si="5"/>
        <v>0</v>
      </c>
      <c r="N43" s="32">
        <f t="shared" si="0"/>
        <v>0</v>
      </c>
      <c r="O43" s="33"/>
      <c r="P43" s="147">
        <f t="shared" si="6"/>
        <v>0</v>
      </c>
    </row>
    <row r="44" spans="1:16" ht="12.75" x14ac:dyDescent="0.2">
      <c r="A44" s="152"/>
      <c r="B44" s="26" t="s">
        <v>85</v>
      </c>
      <c r="C44" s="54" t="s">
        <v>33</v>
      </c>
      <c r="D44" s="98" t="s">
        <v>59</v>
      </c>
      <c r="E44" s="68"/>
      <c r="F44" s="69"/>
      <c r="G44" s="81">
        <v>0.2</v>
      </c>
      <c r="H44" s="6"/>
      <c r="I44" s="190">
        <f t="shared" si="1"/>
        <v>0</v>
      </c>
      <c r="J44" s="75" t="s">
        <v>28</v>
      </c>
      <c r="K44" s="42">
        <v>300</v>
      </c>
      <c r="L44" s="43">
        <v>0.14000000000000001</v>
      </c>
      <c r="M44" s="31">
        <f t="shared" si="5"/>
        <v>42.000000000000007</v>
      </c>
      <c r="N44" s="32">
        <f t="shared" si="0"/>
        <v>42.000000000000007</v>
      </c>
      <c r="O44" s="33"/>
      <c r="P44" s="147">
        <f t="shared" si="6"/>
        <v>42.000000000000007</v>
      </c>
    </row>
    <row r="45" spans="1:16" ht="12.75" x14ac:dyDescent="0.2">
      <c r="A45" s="152"/>
      <c r="B45" s="26" t="s">
        <v>85</v>
      </c>
      <c r="C45" s="54" t="s">
        <v>33</v>
      </c>
      <c r="D45" s="98" t="s">
        <v>69</v>
      </c>
      <c r="E45" s="68"/>
      <c r="F45" s="69"/>
      <c r="G45" s="81">
        <v>0.2</v>
      </c>
      <c r="H45" s="6"/>
      <c r="I45" s="190">
        <f t="shared" si="1"/>
        <v>0</v>
      </c>
      <c r="J45" s="75" t="s">
        <v>28</v>
      </c>
      <c r="K45" s="42">
        <v>300</v>
      </c>
      <c r="L45" s="43">
        <v>0.14000000000000001</v>
      </c>
      <c r="M45" s="31">
        <f t="shared" si="5"/>
        <v>42.000000000000007</v>
      </c>
      <c r="N45" s="32">
        <f t="shared" si="0"/>
        <v>42.000000000000007</v>
      </c>
      <c r="O45" s="33"/>
      <c r="P45" s="147">
        <f t="shared" si="6"/>
        <v>42.000000000000007</v>
      </c>
    </row>
    <row r="46" spans="1:16" ht="12.75" x14ac:dyDescent="0.2">
      <c r="A46" s="152"/>
      <c r="B46" s="26" t="s">
        <v>106</v>
      </c>
      <c r="C46" s="54" t="s">
        <v>33</v>
      </c>
      <c r="D46" s="98" t="s">
        <v>70</v>
      </c>
      <c r="E46" s="68"/>
      <c r="F46" s="69"/>
      <c r="G46" s="81">
        <v>0.2</v>
      </c>
      <c r="H46" s="6"/>
      <c r="I46" s="190">
        <f t="shared" si="1"/>
        <v>0</v>
      </c>
      <c r="J46" s="75" t="s">
        <v>28</v>
      </c>
      <c r="K46" s="42">
        <v>150</v>
      </c>
      <c r="L46" s="43">
        <v>0.22</v>
      </c>
      <c r="M46" s="31">
        <f t="shared" si="5"/>
        <v>33</v>
      </c>
      <c r="N46" s="32">
        <f t="shared" si="0"/>
        <v>33</v>
      </c>
      <c r="O46" s="33"/>
      <c r="P46" s="147">
        <f t="shared" si="6"/>
        <v>33</v>
      </c>
    </row>
    <row r="47" spans="1:16" ht="12.75" x14ac:dyDescent="0.2">
      <c r="A47" s="152"/>
      <c r="B47" s="26" t="s">
        <v>58</v>
      </c>
      <c r="C47" s="54" t="s">
        <v>33</v>
      </c>
      <c r="D47" s="98" t="s">
        <v>59</v>
      </c>
      <c r="E47" s="68"/>
      <c r="F47" s="69"/>
      <c r="G47" s="81">
        <v>0.2</v>
      </c>
      <c r="H47" s="6"/>
      <c r="I47" s="190">
        <f t="shared" si="1"/>
        <v>0</v>
      </c>
      <c r="J47" s="75" t="s">
        <v>28</v>
      </c>
      <c r="K47" s="42">
        <v>25</v>
      </c>
      <c r="L47" s="43">
        <v>1</v>
      </c>
      <c r="M47" s="31">
        <f t="shared" si="5"/>
        <v>25</v>
      </c>
      <c r="N47" s="32">
        <f t="shared" si="0"/>
        <v>25</v>
      </c>
      <c r="O47" s="33"/>
      <c r="P47" s="147">
        <f t="shared" si="6"/>
        <v>25</v>
      </c>
    </row>
    <row r="48" spans="1:16" ht="12.75" x14ac:dyDescent="0.2">
      <c r="A48" s="152"/>
      <c r="B48" s="26" t="s">
        <v>58</v>
      </c>
      <c r="C48" s="54" t="s">
        <v>33</v>
      </c>
      <c r="D48" s="98" t="s">
        <v>69</v>
      </c>
      <c r="E48" s="68"/>
      <c r="F48" s="69"/>
      <c r="G48" s="81">
        <v>0.2</v>
      </c>
      <c r="H48" s="6"/>
      <c r="I48" s="190">
        <f t="shared" si="1"/>
        <v>0</v>
      </c>
      <c r="J48" s="75" t="s">
        <v>28</v>
      </c>
      <c r="K48" s="42">
        <v>25</v>
      </c>
      <c r="L48" s="43">
        <v>1</v>
      </c>
      <c r="M48" s="31">
        <f t="shared" si="5"/>
        <v>25</v>
      </c>
      <c r="N48" s="32">
        <f t="shared" si="0"/>
        <v>25</v>
      </c>
      <c r="O48" s="33"/>
      <c r="P48" s="147">
        <f t="shared" si="6"/>
        <v>25</v>
      </c>
    </row>
    <row r="49" spans="1:16" ht="12.75" x14ac:dyDescent="0.2">
      <c r="A49" s="152"/>
      <c r="B49" s="26" t="s">
        <v>106</v>
      </c>
      <c r="C49" s="54" t="s">
        <v>33</v>
      </c>
      <c r="D49" s="98" t="s">
        <v>70</v>
      </c>
      <c r="E49" s="68"/>
      <c r="F49" s="69"/>
      <c r="G49" s="81">
        <v>0.2</v>
      </c>
      <c r="H49" s="6"/>
      <c r="I49" s="190">
        <f t="shared" si="1"/>
        <v>0</v>
      </c>
      <c r="J49" s="75" t="s">
        <v>28</v>
      </c>
      <c r="K49" s="42">
        <v>150</v>
      </c>
      <c r="L49" s="43">
        <v>0.22</v>
      </c>
      <c r="M49" s="31">
        <f t="shared" si="5"/>
        <v>33</v>
      </c>
      <c r="N49" s="32">
        <f t="shared" si="0"/>
        <v>33</v>
      </c>
      <c r="O49" s="33"/>
      <c r="P49" s="147">
        <f t="shared" si="6"/>
        <v>33</v>
      </c>
    </row>
    <row r="50" spans="1:16" ht="13.5" thickBot="1" x14ac:dyDescent="0.25">
      <c r="A50" s="152"/>
      <c r="B50" s="26" t="s">
        <v>106</v>
      </c>
      <c r="C50" s="54" t="s">
        <v>33</v>
      </c>
      <c r="D50" s="2" t="s">
        <v>71</v>
      </c>
      <c r="E50" s="68"/>
      <c r="F50" s="69"/>
      <c r="G50" s="81">
        <v>0.2</v>
      </c>
      <c r="H50" s="6"/>
      <c r="I50" s="190">
        <f t="shared" si="1"/>
        <v>0</v>
      </c>
      <c r="J50" s="75" t="s">
        <v>28</v>
      </c>
      <c r="K50" s="42">
        <v>150</v>
      </c>
      <c r="L50" s="43">
        <v>0.22</v>
      </c>
      <c r="M50" s="31">
        <f t="shared" si="5"/>
        <v>33</v>
      </c>
      <c r="N50" s="32">
        <f t="shared" si="0"/>
        <v>33</v>
      </c>
      <c r="O50" s="33"/>
      <c r="P50" s="147">
        <f t="shared" si="6"/>
        <v>33</v>
      </c>
    </row>
    <row r="51" spans="1:16" s="5" customFormat="1" ht="12" thickBot="1" x14ac:dyDescent="0.25">
      <c r="A51" s="148" t="s">
        <v>17</v>
      </c>
      <c r="B51" s="16" t="s">
        <v>29</v>
      </c>
      <c r="C51" s="51"/>
      <c r="D51" s="99"/>
      <c r="E51" s="95"/>
      <c r="F51" s="133">
        <f>SUM(F52:F55)</f>
        <v>0</v>
      </c>
      <c r="G51" s="134">
        <f>SUM(G52:G55)</f>
        <v>8</v>
      </c>
      <c r="H51" s="135"/>
      <c r="I51" s="191">
        <f>SUM(I52:I61)</f>
        <v>320</v>
      </c>
      <c r="J51" s="137"/>
      <c r="K51" s="128">
        <f>SUM(K52:K55)</f>
        <v>1013</v>
      </c>
      <c r="L51" s="129"/>
      <c r="M51" s="178">
        <f>SUM(M52:M55)</f>
        <v>1306.4000000000001</v>
      </c>
      <c r="N51" s="130">
        <f>M51+F51+I51</f>
        <v>1626.4</v>
      </c>
      <c r="O51" s="131"/>
      <c r="P51" s="151">
        <f>SUM(P52:P55)</f>
        <v>1626.4</v>
      </c>
    </row>
    <row r="52" spans="1:16" ht="12.75" customHeight="1" thickTop="1" x14ac:dyDescent="0.2">
      <c r="A52" s="146"/>
      <c r="B52" s="49" t="s">
        <v>66</v>
      </c>
      <c r="C52" s="57" t="s">
        <v>31</v>
      </c>
      <c r="D52" s="98" t="s">
        <v>81</v>
      </c>
      <c r="E52" s="65"/>
      <c r="F52" s="69"/>
      <c r="G52" s="101">
        <v>8</v>
      </c>
      <c r="H52" s="102">
        <v>40</v>
      </c>
      <c r="I52" s="189">
        <f t="shared" si="1"/>
        <v>320</v>
      </c>
      <c r="J52" s="76"/>
      <c r="K52" s="45">
        <v>0</v>
      </c>
      <c r="L52" s="181">
        <v>0</v>
      </c>
      <c r="M52" s="183">
        <f>K52*L52</f>
        <v>0</v>
      </c>
      <c r="N52" s="179">
        <f t="shared" si="0"/>
        <v>320</v>
      </c>
      <c r="O52" s="37"/>
      <c r="P52" s="153">
        <f t="shared" ref="P52:P64" si="7">N52*$O$6</f>
        <v>320</v>
      </c>
    </row>
    <row r="53" spans="1:16" ht="12.75" customHeight="1" x14ac:dyDescent="0.2">
      <c r="A53" s="146"/>
      <c r="B53" s="9" t="s">
        <v>110</v>
      </c>
      <c r="C53" s="52" t="s">
        <v>32</v>
      </c>
      <c r="D53" s="98" t="s">
        <v>81</v>
      </c>
      <c r="E53" s="68"/>
      <c r="F53" s="69"/>
      <c r="G53" s="81"/>
      <c r="H53" s="29"/>
      <c r="I53" s="190">
        <f t="shared" si="1"/>
        <v>0</v>
      </c>
      <c r="J53" s="76" t="s">
        <v>43</v>
      </c>
      <c r="K53" s="46">
        <v>1000</v>
      </c>
      <c r="L53" s="182">
        <v>1.2</v>
      </c>
      <c r="M53" s="184">
        <f>K53*L53</f>
        <v>1200</v>
      </c>
      <c r="N53" s="179">
        <f t="shared" si="0"/>
        <v>1200</v>
      </c>
      <c r="O53" s="38"/>
      <c r="P53" s="147">
        <f t="shared" si="7"/>
        <v>1200</v>
      </c>
    </row>
    <row r="54" spans="1:16" ht="12.75" customHeight="1" x14ac:dyDescent="0.2">
      <c r="A54" s="146"/>
      <c r="B54" s="9" t="s">
        <v>67</v>
      </c>
      <c r="C54" s="52" t="s">
        <v>32</v>
      </c>
      <c r="D54" s="98" t="s">
        <v>81</v>
      </c>
      <c r="E54" s="68"/>
      <c r="F54" s="69"/>
      <c r="G54" s="81"/>
      <c r="H54" s="29"/>
      <c r="I54" s="190">
        <f t="shared" si="1"/>
        <v>0</v>
      </c>
      <c r="J54" s="201" t="s">
        <v>43</v>
      </c>
      <c r="K54" s="210">
        <v>12</v>
      </c>
      <c r="L54" s="210">
        <v>2.2000000000000002</v>
      </c>
      <c r="M54" s="186">
        <f>K54*L54</f>
        <v>26.400000000000002</v>
      </c>
      <c r="N54" s="179">
        <f t="shared" si="0"/>
        <v>26.400000000000002</v>
      </c>
      <c r="O54" s="38"/>
      <c r="P54" s="147">
        <f t="shared" si="7"/>
        <v>26.400000000000002</v>
      </c>
    </row>
    <row r="55" spans="1:16" ht="12.75" customHeight="1" thickBot="1" x14ac:dyDescent="0.25">
      <c r="A55" s="146"/>
      <c r="B55" s="9" t="s">
        <v>111</v>
      </c>
      <c r="C55" s="52"/>
      <c r="D55" s="98" t="s">
        <v>81</v>
      </c>
      <c r="E55" s="68"/>
      <c r="F55" s="69"/>
      <c r="G55" s="85"/>
      <c r="H55" s="30"/>
      <c r="I55" s="83">
        <f t="shared" si="1"/>
        <v>0</v>
      </c>
      <c r="J55" s="201" t="s">
        <v>43</v>
      </c>
      <c r="K55" s="215">
        <v>1</v>
      </c>
      <c r="L55" s="215">
        <v>80</v>
      </c>
      <c r="M55" s="187">
        <f>K55*L55</f>
        <v>80</v>
      </c>
      <c r="N55" s="180">
        <f>M55+F55+I61</f>
        <v>80</v>
      </c>
      <c r="O55" s="39"/>
      <c r="P55" s="154">
        <f t="shared" si="7"/>
        <v>80</v>
      </c>
    </row>
    <row r="56" spans="1:16" s="5" customFormat="1" ht="12" thickBot="1" x14ac:dyDescent="0.25">
      <c r="A56" s="148" t="s">
        <v>56</v>
      </c>
      <c r="B56" s="16" t="s">
        <v>54</v>
      </c>
      <c r="C56" s="51"/>
      <c r="D56" s="99"/>
      <c r="E56" s="95"/>
      <c r="F56" s="133"/>
      <c r="G56" s="134"/>
      <c r="H56" s="135"/>
      <c r="I56" s="136"/>
      <c r="J56" s="202"/>
      <c r="K56" s="216"/>
      <c r="L56" s="216"/>
      <c r="M56" s="217"/>
      <c r="N56" s="178">
        <f>SUM(N57:N59)</f>
        <v>1265</v>
      </c>
      <c r="O56" s="131"/>
      <c r="P56" s="151">
        <f>SUM(P57:P59)</f>
        <v>1265</v>
      </c>
    </row>
    <row r="57" spans="1:16" ht="12.75" customHeight="1" thickTop="1" x14ac:dyDescent="0.2">
      <c r="A57" s="146"/>
      <c r="B57" s="49" t="s">
        <v>55</v>
      </c>
      <c r="C57" s="57"/>
      <c r="D57" s="98" t="s">
        <v>82</v>
      </c>
      <c r="E57" s="65"/>
      <c r="F57" s="69"/>
      <c r="G57" s="101"/>
      <c r="H57" s="102"/>
      <c r="I57" s="103"/>
      <c r="J57" s="203" t="s">
        <v>16</v>
      </c>
      <c r="K57" s="211">
        <v>16000</v>
      </c>
      <c r="L57" s="211">
        <v>0.05</v>
      </c>
      <c r="M57" s="186">
        <f>K57*L57</f>
        <v>800</v>
      </c>
      <c r="N57" s="185">
        <f>M57+F57+I57</f>
        <v>800</v>
      </c>
      <c r="O57" s="175"/>
      <c r="P57" s="153">
        <f t="shared" si="7"/>
        <v>800</v>
      </c>
    </row>
    <row r="58" spans="1:16" ht="12.75" customHeight="1" x14ac:dyDescent="0.2">
      <c r="A58" s="146"/>
      <c r="B58" s="9" t="s">
        <v>74</v>
      </c>
      <c r="C58" s="50"/>
      <c r="D58" s="98" t="s">
        <v>82</v>
      </c>
      <c r="E58" s="68"/>
      <c r="F58" s="69"/>
      <c r="G58" s="81"/>
      <c r="H58" s="29"/>
      <c r="I58" s="83"/>
      <c r="J58" s="203" t="s">
        <v>11</v>
      </c>
      <c r="K58" s="211">
        <v>100</v>
      </c>
      <c r="L58" s="211">
        <v>0.25</v>
      </c>
      <c r="M58" s="186">
        <f>K58*L58</f>
        <v>25</v>
      </c>
      <c r="N58" s="186">
        <f>M58+F58+I58</f>
        <v>25</v>
      </c>
      <c r="O58" s="176"/>
      <c r="P58" s="147">
        <f t="shared" si="7"/>
        <v>25</v>
      </c>
    </row>
    <row r="59" spans="1:16" ht="12.75" customHeight="1" x14ac:dyDescent="0.2">
      <c r="A59" s="146"/>
      <c r="B59" s="9" t="s">
        <v>64</v>
      </c>
      <c r="C59" s="50"/>
      <c r="D59" s="98" t="s">
        <v>82</v>
      </c>
      <c r="E59" s="68"/>
      <c r="F59" s="69"/>
      <c r="G59" s="81"/>
      <c r="H59" s="29"/>
      <c r="I59" s="83"/>
      <c r="J59" s="203" t="s">
        <v>11</v>
      </c>
      <c r="K59" s="211">
        <v>220</v>
      </c>
      <c r="L59" s="211">
        <v>2</v>
      </c>
      <c r="M59" s="186">
        <f>K59*L59</f>
        <v>440</v>
      </c>
      <c r="N59" s="186">
        <f>M59+F59+I59</f>
        <v>440</v>
      </c>
      <c r="O59" s="176"/>
      <c r="P59" s="147">
        <f t="shared" si="7"/>
        <v>440</v>
      </c>
    </row>
    <row r="60" spans="1:16" ht="12.75" customHeight="1" x14ac:dyDescent="0.2">
      <c r="A60" s="146"/>
      <c r="B60" s="9" t="s">
        <v>112</v>
      </c>
      <c r="C60" s="50"/>
      <c r="D60" s="98" t="s">
        <v>65</v>
      </c>
      <c r="E60" s="68"/>
      <c r="F60" s="69"/>
      <c r="G60" s="198"/>
      <c r="H60" s="29"/>
      <c r="I60" s="83"/>
      <c r="J60" s="75" t="s">
        <v>114</v>
      </c>
      <c r="K60" s="211">
        <v>1300</v>
      </c>
      <c r="L60" s="211">
        <v>0.12</v>
      </c>
      <c r="M60" s="200">
        <f>K60*L60</f>
        <v>156</v>
      </c>
      <c r="N60" s="200">
        <f>M60+F60+I60</f>
        <v>156</v>
      </c>
      <c r="O60" s="176"/>
      <c r="P60" s="147">
        <f t="shared" si="7"/>
        <v>156</v>
      </c>
    </row>
    <row r="61" spans="1:16" ht="12.75" customHeight="1" thickBot="1" x14ac:dyDescent="0.25">
      <c r="A61" s="146"/>
      <c r="B61" s="9" t="s">
        <v>86</v>
      </c>
      <c r="C61" s="50"/>
      <c r="D61" s="98" t="s">
        <v>82</v>
      </c>
      <c r="E61" s="68"/>
      <c r="F61" s="69"/>
      <c r="G61" s="198"/>
      <c r="H61" s="29"/>
      <c r="I61" s="110">
        <f>H55*G55</f>
        <v>0</v>
      </c>
      <c r="J61" s="203" t="s">
        <v>11</v>
      </c>
      <c r="K61" s="215">
        <v>12</v>
      </c>
      <c r="L61" s="215">
        <v>6</v>
      </c>
      <c r="M61" s="187">
        <f>K61*L61</f>
        <v>72</v>
      </c>
      <c r="N61" s="187">
        <f>M61+F61+I61</f>
        <v>72</v>
      </c>
      <c r="O61" s="176"/>
      <c r="P61" s="147">
        <f t="shared" si="7"/>
        <v>72</v>
      </c>
    </row>
    <row r="62" spans="1:16" s="142" customFormat="1" ht="12" x14ac:dyDescent="0.2">
      <c r="A62" s="155"/>
      <c r="B62" s="143" t="s">
        <v>18</v>
      </c>
      <c r="C62" s="138"/>
      <c r="D62" s="139"/>
      <c r="E62" s="140"/>
      <c r="F62" s="188">
        <f>F51+F32+F27+F23+F13+F9</f>
        <v>45</v>
      </c>
      <c r="G62" s="188"/>
      <c r="H62" s="188"/>
      <c r="I62" s="188">
        <f>I51+I32+I27+I23+I13+I9</f>
        <v>720</v>
      </c>
      <c r="J62" s="204"/>
      <c r="K62" s="214"/>
      <c r="L62" s="214"/>
      <c r="M62" s="207">
        <f>M51+M32+M27+M23+M13+M9</f>
        <v>3882.2</v>
      </c>
      <c r="N62" s="177">
        <f>N51+N32+N27+N23+N13+N9+N56</f>
        <v>5912.2</v>
      </c>
      <c r="O62" s="141"/>
      <c r="P62" s="156">
        <f t="shared" si="7"/>
        <v>5912.2</v>
      </c>
    </row>
    <row r="63" spans="1:16" ht="12" x14ac:dyDescent="0.2">
      <c r="A63" s="157"/>
      <c r="B63" s="20" t="s">
        <v>19</v>
      </c>
      <c r="C63" s="58"/>
      <c r="D63" s="100"/>
      <c r="E63" s="70"/>
      <c r="F63" s="71"/>
      <c r="G63" s="86"/>
      <c r="H63" s="21"/>
      <c r="I63" s="87"/>
      <c r="J63" s="205" t="s">
        <v>68</v>
      </c>
      <c r="K63" s="212">
        <v>6000</v>
      </c>
      <c r="L63" s="212">
        <v>2.6</v>
      </c>
      <c r="M63" s="208"/>
      <c r="N63" s="40">
        <f>K63*L63</f>
        <v>15600</v>
      </c>
      <c r="O63" s="41"/>
      <c r="P63" s="158">
        <f t="shared" si="7"/>
        <v>15600</v>
      </c>
    </row>
    <row r="64" spans="1:16" ht="12" x14ac:dyDescent="0.2">
      <c r="A64" s="157"/>
      <c r="B64" s="22" t="s">
        <v>20</v>
      </c>
      <c r="C64" s="59"/>
      <c r="D64" s="100"/>
      <c r="E64" s="72"/>
      <c r="F64" s="73"/>
      <c r="G64" s="88"/>
      <c r="H64" s="23"/>
      <c r="I64" s="89"/>
      <c r="J64" s="206"/>
      <c r="K64" s="213"/>
      <c r="L64" s="213"/>
      <c r="M64" s="208"/>
      <c r="N64" s="40">
        <f>N63-N62</f>
        <v>9687.7999999999993</v>
      </c>
      <c r="O64" s="41"/>
      <c r="P64" s="158">
        <f t="shared" si="7"/>
        <v>9687.7999999999993</v>
      </c>
    </row>
    <row r="65" spans="1:16" ht="12.75" thickBot="1" x14ac:dyDescent="0.25">
      <c r="A65" s="159"/>
      <c r="B65" s="160" t="s">
        <v>21</v>
      </c>
      <c r="C65" s="161"/>
      <c r="D65" s="162"/>
      <c r="E65" s="163"/>
      <c r="F65" s="164"/>
      <c r="G65" s="163"/>
      <c r="H65" s="165"/>
      <c r="I65" s="166"/>
      <c r="J65" s="165"/>
      <c r="K65" s="209"/>
      <c r="L65" s="209"/>
      <c r="M65" s="167"/>
      <c r="N65" s="168">
        <f>N64/N62*100</f>
        <v>163.86116843137916</v>
      </c>
      <c r="O65" s="169"/>
      <c r="P65" s="170">
        <f>P64/P62*100</f>
        <v>163.86116843137916</v>
      </c>
    </row>
    <row r="67" spans="1:16" ht="38.25" customHeight="1" x14ac:dyDescent="0.2">
      <c r="B67" s="222" t="s">
        <v>44</v>
      </c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</row>
  </sheetData>
  <sheetProtection selectLockedCells="1" selectUnlockedCells="1"/>
  <mergeCells count="14">
    <mergeCell ref="A2:P2"/>
    <mergeCell ref="C6:C8"/>
    <mergeCell ref="B67:P67"/>
    <mergeCell ref="G7:I7"/>
    <mergeCell ref="E6:N6"/>
    <mergeCell ref="D6:D8"/>
    <mergeCell ref="O7:P8"/>
    <mergeCell ref="A3:P3"/>
    <mergeCell ref="A4:P4"/>
    <mergeCell ref="A5:P5"/>
    <mergeCell ref="J7:N7"/>
    <mergeCell ref="A6:A8"/>
    <mergeCell ref="B6:B8"/>
    <mergeCell ref="E7:F7"/>
  </mergeCells>
  <printOptions horizontalCentered="1"/>
  <pageMargins left="0.39370078740157483" right="0.39370078740157483" top="0.51181102362204722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Био Оранжерийни Домати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Chesan za zeleno</dc:title>
  <dc:subject>Tehnologichna karta</dc:subject>
  <dc:creator>LSIF</dc:creator>
  <cp:lastModifiedBy>Barbeli</cp:lastModifiedBy>
  <cp:revision>2</cp:revision>
  <cp:lastPrinted>2016-04-11T12:17:55Z</cp:lastPrinted>
  <dcterms:created xsi:type="dcterms:W3CDTF">2011-02-16T14:36:36Z</dcterms:created>
  <dcterms:modified xsi:type="dcterms:W3CDTF">2022-02-16T19:39:55Z</dcterms:modified>
</cp:coreProperties>
</file>